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15" activeTab="0"/>
  </bookViews>
  <sheets>
    <sheet name="ข้อมูลการได้งานทำ ปี 2562" sheetId="1" r:id="rId1"/>
  </sheets>
  <definedNames/>
  <calcPr fullCalcOnLoad="1"/>
</workbook>
</file>

<file path=xl/sharedStrings.xml><?xml version="1.0" encoding="utf-8"?>
<sst xmlns="http://schemas.openxmlformats.org/spreadsheetml/2006/main" count="119" uniqueCount="55">
  <si>
    <t>ส่วนงานวิชาการ/หลักสูตร</t>
  </si>
  <si>
    <t>ระดับ</t>
  </si>
  <si>
    <t>จำนวนผู้สำเร็จการศึกษา</t>
  </si>
  <si>
    <t>ผู้ตอบแบบสอบ ถาม</t>
  </si>
  <si>
    <t>ร้อยละการตอบแบบสอบ ถาม</t>
  </si>
  <si>
    <t>ไม่มีงานทำก่อนการศึกษา มีงานทำหลังจบการศึกษา</t>
  </si>
  <si>
    <t>ไม่มีงานทำก่อนการศึกษา มีงานทำหลังจบการศึกษาและกำลังศึกษาต่อ</t>
  </si>
  <si>
    <t>ยังไม่ได้มีงานทำ</t>
  </si>
  <si>
    <t>ยังไม่มีงานทำและกำลังศึกษาต่อ</t>
  </si>
  <si>
    <t>มีงานทำก่อนจบการศึกษา อยู่ในสายงานเดิมหลังจบการศึกษา</t>
  </si>
  <si>
    <t>มีงานทำก่อนจบการศึกษา เปลี่ยนสายงานหลังจบการศึกษา</t>
  </si>
  <si>
    <t>มีงานทำก่อนจบการศึกษา อยู่ในสายงานเดิมหลังจบการศึกษา เลื่อนระดับ</t>
  </si>
  <si>
    <t>ผู้มีงานทำก่อนจบการศึกษา</t>
  </si>
  <si>
    <t>จำนวนการมีงานทำ</t>
  </si>
  <si>
    <t>เงินเดือน</t>
  </si>
  <si>
    <t>จำนวนผู้มีงานทำทั้งหมด</t>
  </si>
  <si>
    <t>ทำงานตรงสาขา</t>
  </si>
  <si>
    <t>ทำงานไม่ตรงสาขา</t>
  </si>
  <si>
    <t>จำนวน</t>
  </si>
  <si>
    <t>ร้อยละ</t>
  </si>
  <si>
    <t>ตัวตั้ง</t>
  </si>
  <si>
    <t>ตั้งหาร</t>
  </si>
  <si>
    <t>ต่ำสุด</t>
  </si>
  <si>
    <t>สูงสุด</t>
  </si>
  <si>
    <t>เฉลี่ย</t>
  </si>
  <si>
    <t>ป.ตรี</t>
  </si>
  <si>
    <t>ป.โท</t>
  </si>
  <si>
    <t xml:space="preserve">ภาษาไทย </t>
  </si>
  <si>
    <t>จิตวิทยาให้คำปรึกษา</t>
  </si>
  <si>
    <t>เคมี</t>
  </si>
  <si>
    <t xml:space="preserve">คณะศึกษาศาสตร์ </t>
  </si>
  <si>
    <t>ป.บัณฑิต</t>
  </si>
  <si>
    <t>วิชาชีพครู</t>
  </si>
  <si>
    <t>กศ.บ.</t>
  </si>
  <si>
    <t xml:space="preserve">การวัดและประเมินทางการศึกษา (4 ปี) </t>
  </si>
  <si>
    <t>การศึกษาปฐมวัย (5 ปี)</t>
  </si>
  <si>
    <t xml:space="preserve">คณิตศาสตร์ (5 ปี) </t>
  </si>
  <si>
    <t xml:space="preserve">เทคโนโลยีและสื่อสารการศึกษา (4 ปี) </t>
  </si>
  <si>
    <t xml:space="preserve">พลศึกษา (5 ปี) </t>
  </si>
  <si>
    <t>ภาษาไทย (5 ปี)</t>
  </si>
  <si>
    <t xml:space="preserve">ภาษาอังกฤษ (5 ปี) </t>
  </si>
  <si>
    <t xml:space="preserve">วิทยาศาสตร์ - เคมี (5 ปี) </t>
  </si>
  <si>
    <t xml:space="preserve">วิทยาศาสตร์ - ชีววิทยา (5 ปี) </t>
  </si>
  <si>
    <t>วิทยาศาสตร์ - ฟิสิกส์ (5 ปี)</t>
  </si>
  <si>
    <t xml:space="preserve">สังคมศึกษา (5 ปี) </t>
  </si>
  <si>
    <t>กศ.ม.</t>
  </si>
  <si>
    <t xml:space="preserve">การบริหารการศึกษา </t>
  </si>
  <si>
    <t xml:space="preserve">การวิจัยและประเมิน </t>
  </si>
  <si>
    <t>การศึกษาเพื่อพัฒนาทรัพยากรมนุษย์</t>
  </si>
  <si>
    <t>การสอนวิทยาศาสตร์ คณิตศาสตร์ และคอมพิวเตอร์</t>
  </si>
  <si>
    <t>เทคโนโลยีและสื่อสารการศึกษา</t>
  </si>
  <si>
    <t>พลศึกษา</t>
  </si>
  <si>
    <t>หลักสูตรและการสอน</t>
  </si>
  <si>
    <t>-</t>
  </si>
  <si>
    <r>
      <t xml:space="preserve">ข้อมูลการได้งานทำของบัณฑิต  </t>
    </r>
    <r>
      <rPr>
        <b/>
        <u val="single"/>
        <sz val="20"/>
        <color indexed="30"/>
        <rFont val="TH SarabunPSK"/>
        <family val="2"/>
      </rPr>
      <t>ประจำปีการศึกษา 2562 (ผู้สำเร็จการศึกษาในปีการศึกษา 2561)</t>
    </r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</si>
</sst>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##0"/>
    <numFmt numFmtId="188" formatCode="#,##0.00_ ;\-#,##0.00\ "/>
    <numFmt numFmtId="189" formatCode="#,##0_ ;\-#,##0\ "/>
    <numFmt numFmtId="190" formatCode="###0.0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u val="single"/>
      <sz val="20"/>
      <color indexed="3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b/>
      <sz val="20"/>
      <color indexed="30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name val="Tahoma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0"/>
      <color rgb="FF0070C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3" fillId="0" borderId="0" xfId="0" applyFont="1" applyAlignment="1">
      <alignment vertical="top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center" vertical="top"/>
    </xf>
    <xf numFmtId="0" fontId="44" fillId="0" borderId="0" xfId="0" applyFont="1" applyAlignment="1">
      <alignment horizontal="center"/>
    </xf>
    <xf numFmtId="0" fontId="44" fillId="0" borderId="0" xfId="0" applyNumberFormat="1" applyFont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4" fontId="45" fillId="33" borderId="12" xfId="0" applyNumberFormat="1" applyFont="1" applyFill="1" applyBorder="1" applyAlignment="1">
      <alignment horizontal="center" vertical="top" wrapText="1"/>
    </xf>
    <xf numFmtId="0" fontId="3" fillId="6" borderId="10" xfId="0" applyFont="1" applyFill="1" applyBorder="1" applyAlignment="1">
      <alignment horizontal="center" vertical="top"/>
    </xf>
    <xf numFmtId="0" fontId="3" fillId="6" borderId="10" xfId="0" applyFont="1" applyFill="1" applyBorder="1" applyAlignment="1">
      <alignment vertical="top" wrapText="1"/>
    </xf>
    <xf numFmtId="2" fontId="3" fillId="6" borderId="10" xfId="4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1" fontId="5" fillId="0" borderId="10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188" fontId="5" fillId="0" borderId="10" xfId="40" applyNumberFormat="1" applyFont="1" applyFill="1" applyBorder="1" applyAlignment="1">
      <alignment horizontal="center" vertical="top"/>
    </xf>
    <xf numFmtId="1" fontId="5" fillId="0" borderId="10" xfId="40" applyNumberFormat="1" applyFont="1" applyBorder="1" applyAlignment="1">
      <alignment horizontal="center" vertical="top"/>
    </xf>
    <xf numFmtId="2" fontId="5" fillId="34" borderId="10" xfId="40" applyNumberFormat="1" applyFont="1" applyFill="1" applyBorder="1" applyAlignment="1">
      <alignment horizontal="center" vertical="top"/>
    </xf>
    <xf numFmtId="2" fontId="5" fillId="0" borderId="10" xfId="4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3" fillId="6" borderId="10" xfId="0" applyFont="1" applyFill="1" applyBorder="1" applyAlignment="1">
      <alignment vertical="top"/>
    </xf>
    <xf numFmtId="4" fontId="3" fillId="6" borderId="10" xfId="0" applyNumberFormat="1" applyFont="1" applyFill="1" applyBorder="1" applyAlignment="1">
      <alignment horizontal="center" vertical="top"/>
    </xf>
    <xf numFmtId="1" fontId="3" fillId="6" borderId="10" xfId="0" applyNumberFormat="1" applyFont="1" applyFill="1" applyBorder="1" applyAlignment="1">
      <alignment horizontal="center" vertical="top"/>
    </xf>
    <xf numFmtId="2" fontId="3" fillId="6" borderId="10" xfId="0" applyNumberFormat="1" applyFont="1" applyFill="1" applyBorder="1" applyAlignment="1">
      <alignment horizontal="center" vertical="top"/>
    </xf>
    <xf numFmtId="1" fontId="5" fillId="0" borderId="10" xfId="0" applyNumberFormat="1" applyFont="1" applyFill="1" applyBorder="1" applyAlignment="1">
      <alignment horizontal="center"/>
    </xf>
    <xf numFmtId="187" fontId="3" fillId="6" borderId="10" xfId="0" applyNumberFormat="1" applyFont="1" applyFill="1" applyBorder="1" applyAlignment="1">
      <alignment horizontal="center" vertical="top"/>
    </xf>
    <xf numFmtId="0" fontId="5" fillId="0" borderId="10" xfId="35" applyNumberFormat="1" applyFont="1" applyBorder="1" applyAlignment="1">
      <alignment horizontal="center" vertical="top"/>
      <protection/>
    </xf>
    <xf numFmtId="0" fontId="5" fillId="34" borderId="1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1" fontId="5" fillId="34" borderId="10" xfId="0" applyNumberFormat="1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center" vertical="top"/>
    </xf>
    <xf numFmtId="187" fontId="5" fillId="34" borderId="10" xfId="36" applyNumberFormat="1" applyFont="1" applyFill="1" applyBorder="1" applyAlignment="1">
      <alignment horizontal="center" vertical="top"/>
      <protection/>
    </xf>
    <xf numFmtId="0" fontId="5" fillId="34" borderId="10" xfId="36" applyNumberFormat="1" applyFont="1" applyFill="1" applyBorder="1" applyAlignment="1">
      <alignment horizontal="center" vertical="top"/>
      <protection/>
    </xf>
    <xf numFmtId="187" fontId="5" fillId="0" borderId="10" xfId="36" applyNumberFormat="1" applyFont="1" applyBorder="1" applyAlignment="1">
      <alignment horizontal="center" vertical="top"/>
      <protection/>
    </xf>
    <xf numFmtId="0" fontId="5" fillId="0" borderId="10" xfId="36" applyNumberFormat="1" applyFont="1" applyBorder="1" applyAlignment="1">
      <alignment horizontal="center" vertical="top"/>
      <protection/>
    </xf>
    <xf numFmtId="2" fontId="5" fillId="34" borderId="10" xfId="0" applyNumberFormat="1" applyFont="1" applyFill="1" applyBorder="1" applyAlignment="1">
      <alignment horizontal="center" vertical="top"/>
    </xf>
    <xf numFmtId="187" fontId="5" fillId="0" borderId="10" xfId="36" applyNumberFormat="1" applyFont="1" applyFill="1" applyBorder="1" applyAlignment="1">
      <alignment horizontal="center" vertical="top"/>
      <protection/>
    </xf>
    <xf numFmtId="189" fontId="5" fillId="0" borderId="10" xfId="4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45" fillId="33" borderId="10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4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89" fontId="3" fillId="6" borderId="10" xfId="40" applyNumberFormat="1" applyFont="1" applyFill="1" applyBorder="1" applyAlignment="1">
      <alignment horizontal="center" vertical="top"/>
    </xf>
    <xf numFmtId="2" fontId="0" fillId="0" borderId="0" xfId="0" applyNumberFormat="1" applyAlignment="1">
      <alignment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top" wrapText="1"/>
    </xf>
    <xf numFmtId="0" fontId="45" fillId="33" borderId="14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4" fontId="45" fillId="33" borderId="12" xfId="0" applyNumberFormat="1" applyFont="1" applyFill="1" applyBorder="1" applyAlignment="1">
      <alignment horizontal="center" vertical="top" wrapText="1"/>
    </xf>
    <xf numFmtId="4" fontId="45" fillId="33" borderId="20" xfId="0" applyNumberFormat="1" applyFont="1" applyFill="1" applyBorder="1" applyAlignment="1">
      <alignment horizontal="center" vertical="top" wrapText="1"/>
    </xf>
    <xf numFmtId="4" fontId="45" fillId="33" borderId="14" xfId="0" applyNumberFormat="1" applyFont="1" applyFill="1" applyBorder="1" applyAlignment="1">
      <alignment horizontal="center" vertical="top" wrapText="1"/>
    </xf>
    <xf numFmtId="0" fontId="45" fillId="33" borderId="19" xfId="0" applyNumberFormat="1" applyFont="1" applyFill="1" applyBorder="1" applyAlignment="1">
      <alignment horizontal="center" vertical="center" wrapText="1"/>
    </xf>
    <xf numFmtId="0" fontId="45" fillId="33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_Sheet2" xfId="34"/>
    <cellStyle name="Normal_มนุษ" xfId="35"/>
    <cellStyle name="Normal_ศึกษา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6"/>
  <sheetViews>
    <sheetView tabSelected="1" zoomScale="85" zoomScaleNormal="85" zoomScalePageLayoutView="0" workbookViewId="0" topLeftCell="A1">
      <selection activeCell="D32" sqref="D32"/>
    </sheetView>
  </sheetViews>
  <sheetFormatPr defaultColWidth="9.140625" defaultRowHeight="15"/>
  <cols>
    <col min="1" max="1" width="9.00390625" style="43" customWidth="1"/>
    <col min="2" max="2" width="46.421875" style="40" customWidth="1"/>
    <col min="3" max="24" width="9.00390625" style="43" customWidth="1"/>
    <col min="25" max="25" width="17.421875" style="43" customWidth="1"/>
    <col min="26" max="26" width="16.421875" style="43" customWidth="1"/>
    <col min="27" max="27" width="12.8515625" style="43" customWidth="1"/>
    <col min="28" max="16384" width="9.00390625" style="43" customWidth="1"/>
  </cols>
  <sheetData>
    <row r="1" spans="1:32" ht="30.75">
      <c r="A1" s="1" t="s">
        <v>54</v>
      </c>
      <c r="B1" s="2"/>
      <c r="C1" s="42"/>
      <c r="D1" s="42"/>
      <c r="E1" s="42"/>
      <c r="F1" s="3"/>
      <c r="G1" s="3"/>
      <c r="H1" s="3"/>
      <c r="I1" s="3"/>
      <c r="J1" s="3"/>
      <c r="K1" s="3"/>
      <c r="L1" s="3"/>
      <c r="M1" s="42"/>
      <c r="N1" s="42"/>
      <c r="O1" s="42"/>
      <c r="P1" s="42"/>
      <c r="Q1" s="42"/>
      <c r="R1" s="42"/>
      <c r="S1" s="42"/>
      <c r="T1" s="42"/>
      <c r="U1" s="4"/>
      <c r="V1" s="42"/>
      <c r="W1" s="42"/>
      <c r="X1" s="42"/>
      <c r="Y1" s="3"/>
      <c r="Z1" s="3"/>
      <c r="AA1" s="3"/>
      <c r="AB1" s="5"/>
      <c r="AC1" s="3"/>
      <c r="AD1" s="3"/>
      <c r="AE1" s="3"/>
      <c r="AF1" s="3"/>
    </row>
    <row r="2" spans="1:32" s="40" customFormat="1" ht="24">
      <c r="A2" s="52" t="s">
        <v>0</v>
      </c>
      <c r="B2" s="53"/>
      <c r="C2" s="56" t="s">
        <v>1</v>
      </c>
      <c r="D2" s="56" t="s">
        <v>2</v>
      </c>
      <c r="E2" s="56" t="s">
        <v>3</v>
      </c>
      <c r="F2" s="58" t="s">
        <v>4</v>
      </c>
      <c r="G2" s="50" t="s">
        <v>5</v>
      </c>
      <c r="H2" s="51"/>
      <c r="I2" s="50" t="s">
        <v>6</v>
      </c>
      <c r="J2" s="51"/>
      <c r="K2" s="50" t="s">
        <v>7</v>
      </c>
      <c r="L2" s="51"/>
      <c r="M2" s="50" t="s">
        <v>8</v>
      </c>
      <c r="N2" s="51"/>
      <c r="O2" s="50" t="s">
        <v>9</v>
      </c>
      <c r="P2" s="51"/>
      <c r="Q2" s="50" t="s">
        <v>10</v>
      </c>
      <c r="R2" s="51"/>
      <c r="S2" s="50" t="s">
        <v>11</v>
      </c>
      <c r="T2" s="51"/>
      <c r="U2" s="56" t="s">
        <v>12</v>
      </c>
      <c r="V2" s="62" t="s">
        <v>13</v>
      </c>
      <c r="W2" s="63"/>
      <c r="X2" s="64"/>
      <c r="Y2" s="65" t="s">
        <v>14</v>
      </c>
      <c r="Z2" s="66"/>
      <c r="AA2" s="67"/>
      <c r="AB2" s="68" t="s">
        <v>15</v>
      </c>
      <c r="AC2" s="60" t="s">
        <v>16</v>
      </c>
      <c r="AD2" s="61"/>
      <c r="AE2" s="60" t="s">
        <v>17</v>
      </c>
      <c r="AF2" s="61"/>
    </row>
    <row r="3" spans="1:32" s="40" customFormat="1" ht="24">
      <c r="A3" s="54"/>
      <c r="B3" s="55"/>
      <c r="C3" s="57"/>
      <c r="D3" s="57"/>
      <c r="E3" s="57"/>
      <c r="F3" s="59"/>
      <c r="G3" s="6" t="s">
        <v>18</v>
      </c>
      <c r="H3" s="6" t="s">
        <v>19</v>
      </c>
      <c r="I3" s="6" t="s">
        <v>18</v>
      </c>
      <c r="J3" s="6" t="s">
        <v>19</v>
      </c>
      <c r="K3" s="6" t="s">
        <v>18</v>
      </c>
      <c r="L3" s="6" t="s">
        <v>19</v>
      </c>
      <c r="M3" s="6" t="s">
        <v>18</v>
      </c>
      <c r="N3" s="6" t="s">
        <v>19</v>
      </c>
      <c r="O3" s="7" t="s">
        <v>18</v>
      </c>
      <c r="P3" s="7" t="s">
        <v>19</v>
      </c>
      <c r="Q3" s="7" t="s">
        <v>18</v>
      </c>
      <c r="R3" s="7" t="s">
        <v>19</v>
      </c>
      <c r="S3" s="7" t="s">
        <v>18</v>
      </c>
      <c r="T3" s="7" t="s">
        <v>19</v>
      </c>
      <c r="U3" s="57"/>
      <c r="V3" s="41" t="s">
        <v>20</v>
      </c>
      <c r="W3" s="41" t="s">
        <v>21</v>
      </c>
      <c r="X3" s="41" t="s">
        <v>19</v>
      </c>
      <c r="Y3" s="41" t="s">
        <v>22</v>
      </c>
      <c r="Z3" s="41" t="s">
        <v>23</v>
      </c>
      <c r="AA3" s="8" t="s">
        <v>24</v>
      </c>
      <c r="AB3" s="69"/>
      <c r="AC3" s="6" t="s">
        <v>18</v>
      </c>
      <c r="AD3" s="6" t="s">
        <v>19</v>
      </c>
      <c r="AE3" s="6" t="s">
        <v>18</v>
      </c>
      <c r="AF3" s="6" t="s">
        <v>19</v>
      </c>
    </row>
    <row r="4" spans="1:34" ht="24">
      <c r="A4" s="9"/>
      <c r="B4" s="10" t="s">
        <v>30</v>
      </c>
      <c r="C4" s="20"/>
      <c r="D4" s="9">
        <f>SUM(D5:D26)</f>
        <v>546</v>
      </c>
      <c r="E4" s="25">
        <f>SUM(E5:E26)</f>
        <v>324</v>
      </c>
      <c r="F4" s="11">
        <f aca="true" t="shared" si="0" ref="F4:F20">E4*100/D4</f>
        <v>59.34065934065934</v>
      </c>
      <c r="G4" s="25">
        <f>SUM(G5:G26)</f>
        <v>149</v>
      </c>
      <c r="H4" s="11">
        <f>G4*100/E4</f>
        <v>45.98765432098765</v>
      </c>
      <c r="I4" s="25">
        <f>SUM(I5:I26)</f>
        <v>6</v>
      </c>
      <c r="J4" s="23">
        <f>I4*100/E4</f>
        <v>1.8518518518518519</v>
      </c>
      <c r="K4" s="25">
        <f>SUM(K5:K26)</f>
        <v>75</v>
      </c>
      <c r="L4" s="23">
        <f>K4*100/E4</f>
        <v>23.14814814814815</v>
      </c>
      <c r="M4" s="25">
        <f>SUM(M5:M26)</f>
        <v>6</v>
      </c>
      <c r="N4" s="23">
        <f>M4*100/E4</f>
        <v>1.8518518518518519</v>
      </c>
      <c r="O4" s="25">
        <f>SUM(O5:O26)</f>
        <v>67</v>
      </c>
      <c r="P4" s="23">
        <f>O4*100/E4</f>
        <v>20.679012345679013</v>
      </c>
      <c r="Q4" s="25">
        <f>SUM(Q5:Q26)</f>
        <v>10</v>
      </c>
      <c r="R4" s="23">
        <f>Q4*100/E4</f>
        <v>3.0864197530864197</v>
      </c>
      <c r="S4" s="25">
        <f>SUM(S5:S26)</f>
        <v>11</v>
      </c>
      <c r="T4" s="23">
        <f>S4*100/E4</f>
        <v>3.3950617283950617</v>
      </c>
      <c r="U4" s="25">
        <f>SUM(U5:U26)</f>
        <v>88</v>
      </c>
      <c r="V4" s="22">
        <f>SUM(V6:V26)</f>
        <v>171</v>
      </c>
      <c r="W4" s="25">
        <f>SUM(W5:W26)</f>
        <v>251</v>
      </c>
      <c r="X4" s="23">
        <f>V4*100/W4</f>
        <v>68.12749003984064</v>
      </c>
      <c r="Y4" s="46">
        <f>MIN(Y5:Y26)</f>
        <v>5000</v>
      </c>
      <c r="Z4" s="46">
        <f>MAX(Z5:Z26)</f>
        <v>35000</v>
      </c>
      <c r="AA4" s="21">
        <v>14507.78</v>
      </c>
      <c r="AB4" s="22">
        <f>SUM(AB6:AB26)</f>
        <v>223</v>
      </c>
      <c r="AC4" s="9">
        <f>SUM(AC6:AC26)</f>
        <v>179</v>
      </c>
      <c r="AD4" s="23">
        <f>AC4*100/AB4</f>
        <v>80.26905829596413</v>
      </c>
      <c r="AE4" s="9">
        <f>SUM(AE6:AE26)</f>
        <v>44</v>
      </c>
      <c r="AF4" s="23">
        <f>AE4*100/AB4</f>
        <v>19.730941704035875</v>
      </c>
      <c r="AH4" s="47"/>
    </row>
    <row r="5" spans="1:34" ht="24">
      <c r="A5" s="28" t="s">
        <v>31</v>
      </c>
      <c r="B5" s="29" t="s">
        <v>32</v>
      </c>
      <c r="C5" s="30" t="s">
        <v>31</v>
      </c>
      <c r="D5" s="44">
        <v>21</v>
      </c>
      <c r="E5" s="30">
        <v>20</v>
      </c>
      <c r="F5" s="17">
        <f>E5*100/D5</f>
        <v>95.23809523809524</v>
      </c>
      <c r="G5" s="30">
        <v>0</v>
      </c>
      <c r="H5" s="18">
        <f>G5*100/E5</f>
        <v>0</v>
      </c>
      <c r="I5" s="30">
        <v>0</v>
      </c>
      <c r="J5" s="14">
        <f aca="true" t="shared" si="1" ref="J5:J26">I5*100/E5</f>
        <v>0</v>
      </c>
      <c r="K5" s="30">
        <v>0</v>
      </c>
      <c r="L5" s="14">
        <f>K5*100/E5</f>
        <v>0</v>
      </c>
      <c r="M5" s="30">
        <v>0</v>
      </c>
      <c r="N5" s="14">
        <f aca="true" t="shared" si="2" ref="N5:N26">M5*100/E5</f>
        <v>0</v>
      </c>
      <c r="O5" s="30">
        <v>15</v>
      </c>
      <c r="P5" s="14">
        <f>O5*100/E5</f>
        <v>75</v>
      </c>
      <c r="Q5" s="31">
        <v>1</v>
      </c>
      <c r="R5" s="14">
        <f>Q5*100/$E5</f>
        <v>5</v>
      </c>
      <c r="S5" s="30">
        <v>4</v>
      </c>
      <c r="T5" s="14">
        <f>S5*100/$E5</f>
        <v>20</v>
      </c>
      <c r="U5" s="24">
        <f>S5+O5+Q5</f>
        <v>20</v>
      </c>
      <c r="V5" s="13">
        <f aca="true" t="shared" si="3" ref="V5:V26">G5+I5+Q5+S5</f>
        <v>5</v>
      </c>
      <c r="W5" s="13">
        <f aca="true" t="shared" si="4" ref="W5:W26">E5-M5-O5</f>
        <v>5</v>
      </c>
      <c r="X5" s="14">
        <f>V5*100/W5</f>
        <v>100</v>
      </c>
      <c r="Y5" s="39">
        <v>5000</v>
      </c>
      <c r="Z5" s="39">
        <v>27390</v>
      </c>
      <c r="AA5" s="15">
        <v>15760</v>
      </c>
      <c r="AB5" s="16">
        <f>SUM(O5+Q5+S5+G5+I5)</f>
        <v>20</v>
      </c>
      <c r="AC5" s="30">
        <v>19</v>
      </c>
      <c r="AD5" s="17">
        <f>(AC5*100)/AB5</f>
        <v>95</v>
      </c>
      <c r="AE5" s="30">
        <v>1</v>
      </c>
      <c r="AF5" s="17">
        <f>AE5*100/AB5</f>
        <v>5</v>
      </c>
      <c r="AH5" s="47"/>
    </row>
    <row r="6" spans="1:34" ht="24">
      <c r="A6" s="32" t="s">
        <v>33</v>
      </c>
      <c r="B6" s="27" t="s">
        <v>34</v>
      </c>
      <c r="C6" s="32" t="s">
        <v>25</v>
      </c>
      <c r="D6" s="44">
        <v>40</v>
      </c>
      <c r="E6" s="33">
        <v>35</v>
      </c>
      <c r="F6" s="17">
        <f>E6*100/D6</f>
        <v>87.5</v>
      </c>
      <c r="G6" s="33">
        <v>20</v>
      </c>
      <c r="H6" s="18">
        <f>G6*100/E6</f>
        <v>57.142857142857146</v>
      </c>
      <c r="I6" s="33">
        <v>2</v>
      </c>
      <c r="J6" s="14">
        <f t="shared" si="1"/>
        <v>5.714285714285714</v>
      </c>
      <c r="K6" s="31">
        <v>7</v>
      </c>
      <c r="L6" s="14">
        <f>K6*100/E6</f>
        <v>20</v>
      </c>
      <c r="M6" s="31">
        <v>0</v>
      </c>
      <c r="N6" s="14">
        <f t="shared" si="2"/>
        <v>0</v>
      </c>
      <c r="O6" s="31">
        <v>4</v>
      </c>
      <c r="P6" s="14">
        <f>O6*100/E6</f>
        <v>11.428571428571429</v>
      </c>
      <c r="Q6" s="31">
        <v>0</v>
      </c>
      <c r="R6" s="14">
        <f>Q6*100/$E6</f>
        <v>0</v>
      </c>
      <c r="S6" s="31">
        <v>2</v>
      </c>
      <c r="T6" s="14">
        <f>S6*100/$E6</f>
        <v>5.714285714285714</v>
      </c>
      <c r="U6" s="24">
        <f>S6+O6+Q6</f>
        <v>6</v>
      </c>
      <c r="V6" s="13">
        <f t="shared" si="3"/>
        <v>24</v>
      </c>
      <c r="W6" s="13">
        <f t="shared" si="4"/>
        <v>31</v>
      </c>
      <c r="X6" s="14">
        <f>V6*100/W6</f>
        <v>77.41935483870968</v>
      </c>
      <c r="Y6" s="39">
        <v>5000</v>
      </c>
      <c r="Z6" s="39">
        <v>18500</v>
      </c>
      <c r="AA6" s="15">
        <v>11204.714285714286</v>
      </c>
      <c r="AB6" s="16">
        <f>SUM(O6+Q6+S6+G6+I6)</f>
        <v>28</v>
      </c>
      <c r="AC6" s="34">
        <v>11</v>
      </c>
      <c r="AD6" s="17">
        <f>(AC6*100)/AB6</f>
        <v>39.285714285714285</v>
      </c>
      <c r="AE6" s="34">
        <v>17</v>
      </c>
      <c r="AF6" s="17">
        <f>AE6*100/AB6</f>
        <v>60.714285714285715</v>
      </c>
      <c r="AH6" s="47"/>
    </row>
    <row r="7" spans="1:34" ht="24">
      <c r="A7" s="12" t="s">
        <v>33</v>
      </c>
      <c r="B7" s="19" t="s">
        <v>35</v>
      </c>
      <c r="C7" s="12" t="s">
        <v>25</v>
      </c>
      <c r="D7" s="45">
        <v>31</v>
      </c>
      <c r="E7" s="33">
        <v>24</v>
      </c>
      <c r="F7" s="18">
        <f t="shared" si="0"/>
        <v>77.41935483870968</v>
      </c>
      <c r="G7" s="35">
        <v>16</v>
      </c>
      <c r="H7" s="18">
        <f aca="true" t="shared" si="5" ref="H7:H15">G7*100/E7</f>
        <v>66.66666666666667</v>
      </c>
      <c r="I7" s="35">
        <v>0</v>
      </c>
      <c r="J7" s="14">
        <f t="shared" si="1"/>
        <v>0</v>
      </c>
      <c r="K7" s="13">
        <v>1</v>
      </c>
      <c r="L7" s="14">
        <f aca="true" t="shared" si="6" ref="L7:L26">K7*100/E7</f>
        <v>4.166666666666667</v>
      </c>
      <c r="M7" s="13">
        <v>0</v>
      </c>
      <c r="N7" s="14">
        <f t="shared" si="2"/>
        <v>0</v>
      </c>
      <c r="O7" s="13">
        <v>6</v>
      </c>
      <c r="P7" s="14">
        <f aca="true" t="shared" si="7" ref="P7:P26">O7*100/E7</f>
        <v>25</v>
      </c>
      <c r="Q7" s="13">
        <v>1</v>
      </c>
      <c r="R7" s="14">
        <f aca="true" t="shared" si="8" ref="R7:R26">Q7*100/$E7</f>
        <v>4.166666666666667</v>
      </c>
      <c r="S7" s="13">
        <v>0</v>
      </c>
      <c r="T7" s="14">
        <f aca="true" t="shared" si="9" ref="T7:T26">S7*100/$E7</f>
        <v>0</v>
      </c>
      <c r="U7" s="24">
        <f aca="true" t="shared" si="10" ref="U7:U26">S7+O7+Q7</f>
        <v>7</v>
      </c>
      <c r="V7" s="13">
        <f t="shared" si="3"/>
        <v>17</v>
      </c>
      <c r="W7" s="13">
        <f t="shared" si="4"/>
        <v>18</v>
      </c>
      <c r="X7" s="14">
        <f aca="true" t="shared" si="11" ref="X7:X23">V7*100/W7</f>
        <v>94.44444444444444</v>
      </c>
      <c r="Y7" s="39">
        <v>7300</v>
      </c>
      <c r="Z7" s="39">
        <v>25000</v>
      </c>
      <c r="AA7" s="15">
        <v>14352.173913043478</v>
      </c>
      <c r="AB7" s="16">
        <f aca="true" t="shared" si="12" ref="AB7:AB26">SUM(O7+Q7+S7+G7+I7)</f>
        <v>23</v>
      </c>
      <c r="AC7" s="36">
        <v>22</v>
      </c>
      <c r="AD7" s="17">
        <f>(AC7*100)/AB7</f>
        <v>95.65217391304348</v>
      </c>
      <c r="AE7" s="36">
        <v>1</v>
      </c>
      <c r="AF7" s="17">
        <f aca="true" t="shared" si="13" ref="AF7:AF26">AE7*100/AB7</f>
        <v>4.3478260869565215</v>
      </c>
      <c r="AH7" s="47"/>
    </row>
    <row r="8" spans="1:34" ht="24">
      <c r="A8" s="12" t="s">
        <v>33</v>
      </c>
      <c r="B8" s="19" t="s">
        <v>36</v>
      </c>
      <c r="C8" s="12" t="s">
        <v>25</v>
      </c>
      <c r="D8" s="44">
        <v>35</v>
      </c>
      <c r="E8" s="35">
        <v>27</v>
      </c>
      <c r="F8" s="18">
        <f t="shared" si="0"/>
        <v>77.14285714285714</v>
      </c>
      <c r="G8" s="35">
        <v>14</v>
      </c>
      <c r="H8" s="18">
        <f t="shared" si="5"/>
        <v>51.851851851851855</v>
      </c>
      <c r="I8" s="35">
        <v>0</v>
      </c>
      <c r="J8" s="14">
        <f t="shared" si="1"/>
        <v>0</v>
      </c>
      <c r="K8" s="13">
        <v>8</v>
      </c>
      <c r="L8" s="14">
        <f t="shared" si="6"/>
        <v>29.62962962962963</v>
      </c>
      <c r="M8" s="13">
        <v>0</v>
      </c>
      <c r="N8" s="14">
        <f t="shared" si="2"/>
        <v>0</v>
      </c>
      <c r="O8" s="13">
        <v>5</v>
      </c>
      <c r="P8" s="14">
        <f t="shared" si="7"/>
        <v>18.51851851851852</v>
      </c>
      <c r="Q8" s="13">
        <v>0</v>
      </c>
      <c r="R8" s="14">
        <f t="shared" si="8"/>
        <v>0</v>
      </c>
      <c r="S8" s="13">
        <v>0</v>
      </c>
      <c r="T8" s="14">
        <f t="shared" si="9"/>
        <v>0</v>
      </c>
      <c r="U8" s="24">
        <f t="shared" si="10"/>
        <v>5</v>
      </c>
      <c r="V8" s="13">
        <f t="shared" si="3"/>
        <v>14</v>
      </c>
      <c r="W8" s="13">
        <f t="shared" si="4"/>
        <v>22</v>
      </c>
      <c r="X8" s="14">
        <f t="shared" si="11"/>
        <v>63.63636363636363</v>
      </c>
      <c r="Y8" s="39">
        <v>6000</v>
      </c>
      <c r="Z8" s="39">
        <v>20000</v>
      </c>
      <c r="AA8" s="15">
        <v>14307.368421052632</v>
      </c>
      <c r="AB8" s="16">
        <f t="shared" si="12"/>
        <v>19</v>
      </c>
      <c r="AC8" s="36">
        <v>18</v>
      </c>
      <c r="AD8" s="17">
        <f>(AC8*100)/AB8</f>
        <v>94.73684210526316</v>
      </c>
      <c r="AE8" s="36">
        <v>1</v>
      </c>
      <c r="AF8" s="17">
        <f>AE8*100/AB8</f>
        <v>5.2631578947368425</v>
      </c>
      <c r="AH8" s="47"/>
    </row>
    <row r="9" spans="1:34" ht="24">
      <c r="A9" s="12" t="s">
        <v>33</v>
      </c>
      <c r="B9" s="19" t="s">
        <v>37</v>
      </c>
      <c r="C9" s="12" t="s">
        <v>25</v>
      </c>
      <c r="D9" s="44">
        <v>49</v>
      </c>
      <c r="E9" s="35">
        <v>10</v>
      </c>
      <c r="F9" s="18">
        <f t="shared" si="0"/>
        <v>20.408163265306122</v>
      </c>
      <c r="G9" s="35">
        <v>3</v>
      </c>
      <c r="H9" s="18">
        <f t="shared" si="5"/>
        <v>30</v>
      </c>
      <c r="I9" s="35">
        <v>0</v>
      </c>
      <c r="J9" s="14">
        <f t="shared" si="1"/>
        <v>0</v>
      </c>
      <c r="K9" s="13">
        <v>5</v>
      </c>
      <c r="L9" s="14">
        <f t="shared" si="6"/>
        <v>50</v>
      </c>
      <c r="M9" s="13">
        <v>1</v>
      </c>
      <c r="N9" s="14">
        <f t="shared" si="2"/>
        <v>10</v>
      </c>
      <c r="O9" s="13">
        <v>0</v>
      </c>
      <c r="P9" s="14">
        <f t="shared" si="7"/>
        <v>0</v>
      </c>
      <c r="Q9" s="13">
        <v>1</v>
      </c>
      <c r="R9" s="14">
        <f t="shared" si="8"/>
        <v>10</v>
      </c>
      <c r="S9" s="13">
        <v>0</v>
      </c>
      <c r="T9" s="14">
        <f t="shared" si="9"/>
        <v>0</v>
      </c>
      <c r="U9" s="24">
        <f t="shared" si="10"/>
        <v>1</v>
      </c>
      <c r="V9" s="13">
        <f t="shared" si="3"/>
        <v>4</v>
      </c>
      <c r="W9" s="13">
        <f t="shared" si="4"/>
        <v>9</v>
      </c>
      <c r="X9" s="14">
        <f t="shared" si="11"/>
        <v>44.44444444444444</v>
      </c>
      <c r="Y9" s="39">
        <v>9000</v>
      </c>
      <c r="Z9" s="39">
        <v>18000</v>
      </c>
      <c r="AA9" s="15">
        <v>12750</v>
      </c>
      <c r="AB9" s="16">
        <f t="shared" si="12"/>
        <v>4</v>
      </c>
      <c r="AC9" s="36">
        <v>3</v>
      </c>
      <c r="AD9" s="37">
        <f>(AC9*100)/AB9</f>
        <v>75</v>
      </c>
      <c r="AE9" s="36">
        <v>1</v>
      </c>
      <c r="AF9" s="17">
        <f t="shared" si="13"/>
        <v>25</v>
      </c>
      <c r="AH9" s="47"/>
    </row>
    <row r="10" spans="1:34" ht="24">
      <c r="A10" s="12" t="s">
        <v>33</v>
      </c>
      <c r="B10" s="19" t="s">
        <v>38</v>
      </c>
      <c r="C10" s="12" t="s">
        <v>25</v>
      </c>
      <c r="D10" s="44">
        <v>37</v>
      </c>
      <c r="E10" s="35">
        <v>27</v>
      </c>
      <c r="F10" s="18">
        <f t="shared" si="0"/>
        <v>72.97297297297297</v>
      </c>
      <c r="G10" s="35">
        <v>11</v>
      </c>
      <c r="H10" s="18">
        <f t="shared" si="5"/>
        <v>40.74074074074074</v>
      </c>
      <c r="I10" s="35">
        <v>1</v>
      </c>
      <c r="J10" s="14">
        <f t="shared" si="1"/>
        <v>3.7037037037037037</v>
      </c>
      <c r="K10" s="13">
        <v>11</v>
      </c>
      <c r="L10" s="14">
        <f t="shared" si="6"/>
        <v>40.74074074074074</v>
      </c>
      <c r="M10" s="13">
        <v>1</v>
      </c>
      <c r="N10" s="14">
        <f t="shared" si="2"/>
        <v>3.7037037037037037</v>
      </c>
      <c r="O10" s="13">
        <v>2</v>
      </c>
      <c r="P10" s="14">
        <f t="shared" si="7"/>
        <v>7.407407407407407</v>
      </c>
      <c r="Q10" s="13">
        <v>1</v>
      </c>
      <c r="R10" s="14">
        <f t="shared" si="8"/>
        <v>3.7037037037037037</v>
      </c>
      <c r="S10" s="13">
        <v>0</v>
      </c>
      <c r="T10" s="14">
        <f t="shared" si="9"/>
        <v>0</v>
      </c>
      <c r="U10" s="24">
        <f t="shared" si="10"/>
        <v>3</v>
      </c>
      <c r="V10" s="13">
        <f t="shared" si="3"/>
        <v>13</v>
      </c>
      <c r="W10" s="13">
        <f t="shared" si="4"/>
        <v>24</v>
      </c>
      <c r="X10" s="14">
        <f t="shared" si="11"/>
        <v>54.166666666666664</v>
      </c>
      <c r="Y10" s="39">
        <v>6000</v>
      </c>
      <c r="Z10" s="39">
        <v>17000</v>
      </c>
      <c r="AA10" s="15">
        <v>12617.857142857143</v>
      </c>
      <c r="AB10" s="16">
        <f t="shared" si="12"/>
        <v>15</v>
      </c>
      <c r="AC10" s="36">
        <v>11</v>
      </c>
      <c r="AD10" s="17">
        <f aca="true" t="shared" si="14" ref="AD10:AD26">(AC10*100)/AB10</f>
        <v>73.33333333333333</v>
      </c>
      <c r="AE10" s="36">
        <v>4</v>
      </c>
      <c r="AF10" s="17">
        <f t="shared" si="13"/>
        <v>26.666666666666668</v>
      </c>
      <c r="AH10" s="47"/>
    </row>
    <row r="11" spans="1:34" ht="24">
      <c r="A11" s="12" t="s">
        <v>33</v>
      </c>
      <c r="B11" s="19" t="s">
        <v>39</v>
      </c>
      <c r="C11" s="12" t="s">
        <v>25</v>
      </c>
      <c r="D11" s="45">
        <v>36</v>
      </c>
      <c r="E11" s="35">
        <v>32</v>
      </c>
      <c r="F11" s="18">
        <f t="shared" si="0"/>
        <v>88.88888888888889</v>
      </c>
      <c r="G11" s="35">
        <v>24</v>
      </c>
      <c r="H11" s="18">
        <f t="shared" si="5"/>
        <v>75</v>
      </c>
      <c r="I11" s="35">
        <v>0</v>
      </c>
      <c r="J11" s="14">
        <f t="shared" si="1"/>
        <v>0</v>
      </c>
      <c r="K11" s="13">
        <v>2</v>
      </c>
      <c r="L11" s="14">
        <f t="shared" si="6"/>
        <v>6.25</v>
      </c>
      <c r="M11" s="13">
        <v>1</v>
      </c>
      <c r="N11" s="14">
        <f t="shared" si="2"/>
        <v>3.125</v>
      </c>
      <c r="O11" s="13">
        <v>5</v>
      </c>
      <c r="P11" s="14">
        <f t="shared" si="7"/>
        <v>15.625</v>
      </c>
      <c r="Q11" s="13">
        <v>0</v>
      </c>
      <c r="R11" s="14">
        <f t="shared" si="8"/>
        <v>0</v>
      </c>
      <c r="S11" s="13">
        <v>0</v>
      </c>
      <c r="T11" s="14">
        <f t="shared" si="9"/>
        <v>0</v>
      </c>
      <c r="U11" s="24">
        <f t="shared" si="10"/>
        <v>5</v>
      </c>
      <c r="V11" s="13">
        <f t="shared" si="3"/>
        <v>24</v>
      </c>
      <c r="W11" s="13">
        <f t="shared" si="4"/>
        <v>26</v>
      </c>
      <c r="X11" s="14">
        <f t="shared" si="11"/>
        <v>92.3076923076923</v>
      </c>
      <c r="Y11" s="39">
        <v>5000</v>
      </c>
      <c r="Z11" s="39">
        <v>21500</v>
      </c>
      <c r="AA11" s="15">
        <v>15097.586206896553</v>
      </c>
      <c r="AB11" s="16">
        <f t="shared" si="12"/>
        <v>29</v>
      </c>
      <c r="AC11" s="36">
        <v>27</v>
      </c>
      <c r="AD11" s="17">
        <f t="shared" si="14"/>
        <v>93.10344827586206</v>
      </c>
      <c r="AE11" s="36">
        <v>2</v>
      </c>
      <c r="AF11" s="17">
        <f t="shared" si="13"/>
        <v>6.896551724137931</v>
      </c>
      <c r="AH11" s="47"/>
    </row>
    <row r="12" spans="1:34" ht="24">
      <c r="A12" s="12" t="s">
        <v>33</v>
      </c>
      <c r="B12" s="19" t="s">
        <v>40</v>
      </c>
      <c r="C12" s="12" t="s">
        <v>25</v>
      </c>
      <c r="D12" s="45">
        <v>39</v>
      </c>
      <c r="E12" s="35">
        <v>17</v>
      </c>
      <c r="F12" s="18">
        <f t="shared" si="0"/>
        <v>43.58974358974359</v>
      </c>
      <c r="G12" s="35">
        <v>11</v>
      </c>
      <c r="H12" s="18">
        <f t="shared" si="5"/>
        <v>64.70588235294117</v>
      </c>
      <c r="I12" s="35">
        <v>1</v>
      </c>
      <c r="J12" s="14">
        <f t="shared" si="1"/>
        <v>5.882352941176471</v>
      </c>
      <c r="K12" s="13">
        <v>0</v>
      </c>
      <c r="L12" s="14">
        <f t="shared" si="6"/>
        <v>0</v>
      </c>
      <c r="M12" s="13">
        <v>0</v>
      </c>
      <c r="N12" s="14">
        <f t="shared" si="2"/>
        <v>0</v>
      </c>
      <c r="O12" s="13">
        <v>5</v>
      </c>
      <c r="P12" s="14">
        <f t="shared" si="7"/>
        <v>29.41176470588235</v>
      </c>
      <c r="Q12" s="13">
        <v>0</v>
      </c>
      <c r="R12" s="14">
        <f t="shared" si="8"/>
        <v>0</v>
      </c>
      <c r="S12" s="13">
        <v>0</v>
      </c>
      <c r="T12" s="14">
        <f t="shared" si="9"/>
        <v>0</v>
      </c>
      <c r="U12" s="24">
        <f t="shared" si="10"/>
        <v>5</v>
      </c>
      <c r="V12" s="13">
        <f t="shared" si="3"/>
        <v>12</v>
      </c>
      <c r="W12" s="13">
        <f t="shared" si="4"/>
        <v>12</v>
      </c>
      <c r="X12" s="14">
        <f t="shared" si="11"/>
        <v>100</v>
      </c>
      <c r="Y12" s="39">
        <v>6000</v>
      </c>
      <c r="Z12" s="39">
        <v>18000</v>
      </c>
      <c r="AA12" s="15">
        <v>13964.70588235294</v>
      </c>
      <c r="AB12" s="16">
        <f t="shared" si="12"/>
        <v>17</v>
      </c>
      <c r="AC12" s="36">
        <v>17</v>
      </c>
      <c r="AD12" s="17">
        <f t="shared" si="14"/>
        <v>100</v>
      </c>
      <c r="AE12" s="36">
        <v>0</v>
      </c>
      <c r="AF12" s="17">
        <f t="shared" si="13"/>
        <v>0</v>
      </c>
      <c r="AH12" s="47"/>
    </row>
    <row r="13" spans="1:34" ht="24">
      <c r="A13" s="12" t="s">
        <v>33</v>
      </c>
      <c r="B13" s="19" t="s">
        <v>41</v>
      </c>
      <c r="C13" s="12" t="s">
        <v>25</v>
      </c>
      <c r="D13" s="44">
        <v>48</v>
      </c>
      <c r="E13" s="35">
        <v>15</v>
      </c>
      <c r="F13" s="18">
        <f t="shared" si="0"/>
        <v>31.25</v>
      </c>
      <c r="G13" s="35">
        <v>4</v>
      </c>
      <c r="H13" s="18">
        <f t="shared" si="5"/>
        <v>26.666666666666668</v>
      </c>
      <c r="I13" s="35">
        <v>0</v>
      </c>
      <c r="J13" s="14">
        <f t="shared" si="1"/>
        <v>0</v>
      </c>
      <c r="K13" s="13">
        <v>9</v>
      </c>
      <c r="L13" s="14">
        <f t="shared" si="6"/>
        <v>60</v>
      </c>
      <c r="M13" s="13">
        <v>1</v>
      </c>
      <c r="N13" s="14">
        <f t="shared" si="2"/>
        <v>6.666666666666667</v>
      </c>
      <c r="O13" s="13">
        <v>1</v>
      </c>
      <c r="P13" s="14">
        <f t="shared" si="7"/>
        <v>6.666666666666667</v>
      </c>
      <c r="Q13" s="13">
        <v>0</v>
      </c>
      <c r="R13" s="14">
        <f t="shared" si="8"/>
        <v>0</v>
      </c>
      <c r="S13" s="13">
        <v>0</v>
      </c>
      <c r="T13" s="14">
        <f t="shared" si="9"/>
        <v>0</v>
      </c>
      <c r="U13" s="24">
        <f t="shared" si="10"/>
        <v>1</v>
      </c>
      <c r="V13" s="13">
        <f t="shared" si="3"/>
        <v>4</v>
      </c>
      <c r="W13" s="13">
        <f t="shared" si="4"/>
        <v>13</v>
      </c>
      <c r="X13" s="14">
        <f t="shared" si="11"/>
        <v>30.76923076923077</v>
      </c>
      <c r="Y13" s="39">
        <v>6000</v>
      </c>
      <c r="Z13" s="39">
        <v>15060</v>
      </c>
      <c r="AA13" s="15">
        <f>AVERAGE(AA8:AA12)</f>
        <v>13747.503530631855</v>
      </c>
      <c r="AB13" s="16">
        <f t="shared" si="12"/>
        <v>5</v>
      </c>
      <c r="AC13" s="36">
        <v>3</v>
      </c>
      <c r="AD13" s="17">
        <f t="shared" si="14"/>
        <v>60</v>
      </c>
      <c r="AE13" s="36">
        <v>2</v>
      </c>
      <c r="AF13" s="17">
        <f t="shared" si="13"/>
        <v>40</v>
      </c>
      <c r="AH13" s="47"/>
    </row>
    <row r="14" spans="1:34" ht="24">
      <c r="A14" s="12" t="s">
        <v>33</v>
      </c>
      <c r="B14" s="19" t="s">
        <v>42</v>
      </c>
      <c r="C14" s="12" t="s">
        <v>25</v>
      </c>
      <c r="D14" s="44">
        <v>41</v>
      </c>
      <c r="E14" s="35">
        <v>32</v>
      </c>
      <c r="F14" s="18">
        <f t="shared" si="0"/>
        <v>78.04878048780488</v>
      </c>
      <c r="G14" s="35">
        <v>18</v>
      </c>
      <c r="H14" s="18">
        <f t="shared" si="5"/>
        <v>56.25</v>
      </c>
      <c r="I14" s="35">
        <v>0</v>
      </c>
      <c r="J14" s="14">
        <f t="shared" si="1"/>
        <v>0</v>
      </c>
      <c r="K14" s="13">
        <v>12</v>
      </c>
      <c r="L14" s="14">
        <f t="shared" si="6"/>
        <v>37.5</v>
      </c>
      <c r="M14" s="13">
        <v>0</v>
      </c>
      <c r="N14" s="14">
        <f t="shared" si="2"/>
        <v>0</v>
      </c>
      <c r="O14" s="13">
        <v>1</v>
      </c>
      <c r="P14" s="14">
        <f t="shared" si="7"/>
        <v>3.125</v>
      </c>
      <c r="Q14" s="13">
        <v>1</v>
      </c>
      <c r="R14" s="14">
        <f t="shared" si="8"/>
        <v>3.125</v>
      </c>
      <c r="S14" s="13">
        <v>0</v>
      </c>
      <c r="T14" s="14">
        <f t="shared" si="9"/>
        <v>0</v>
      </c>
      <c r="U14" s="24">
        <f t="shared" si="10"/>
        <v>2</v>
      </c>
      <c r="V14" s="13">
        <f t="shared" si="3"/>
        <v>19</v>
      </c>
      <c r="W14" s="13">
        <f t="shared" si="4"/>
        <v>31</v>
      </c>
      <c r="X14" s="14">
        <f t="shared" si="11"/>
        <v>61.29032258064516</v>
      </c>
      <c r="Y14" s="39">
        <v>5000</v>
      </c>
      <c r="Z14" s="39">
        <v>16440</v>
      </c>
      <c r="AA14" s="15">
        <v>9967.368421052632</v>
      </c>
      <c r="AB14" s="16">
        <f t="shared" si="12"/>
        <v>20</v>
      </c>
      <c r="AC14" s="36">
        <v>13</v>
      </c>
      <c r="AD14" s="17">
        <f t="shared" si="14"/>
        <v>65</v>
      </c>
      <c r="AE14" s="36">
        <v>7</v>
      </c>
      <c r="AF14" s="17">
        <f t="shared" si="13"/>
        <v>35</v>
      </c>
      <c r="AH14" s="47"/>
    </row>
    <row r="15" spans="1:34" ht="24">
      <c r="A15" s="12" t="s">
        <v>33</v>
      </c>
      <c r="B15" s="19" t="s">
        <v>43</v>
      </c>
      <c r="C15" s="12" t="s">
        <v>25</v>
      </c>
      <c r="D15" s="44">
        <v>38</v>
      </c>
      <c r="E15" s="35">
        <v>25</v>
      </c>
      <c r="F15" s="18">
        <f t="shared" si="0"/>
        <v>65.78947368421052</v>
      </c>
      <c r="G15" s="35">
        <v>10</v>
      </c>
      <c r="H15" s="18">
        <f t="shared" si="5"/>
        <v>40</v>
      </c>
      <c r="I15" s="35">
        <v>0</v>
      </c>
      <c r="J15" s="14">
        <f t="shared" si="1"/>
        <v>0</v>
      </c>
      <c r="K15" s="13">
        <v>14</v>
      </c>
      <c r="L15" s="14">
        <f t="shared" si="6"/>
        <v>56</v>
      </c>
      <c r="M15" s="13">
        <v>0</v>
      </c>
      <c r="N15" s="14">
        <f t="shared" si="2"/>
        <v>0</v>
      </c>
      <c r="O15" s="13">
        <v>0</v>
      </c>
      <c r="P15" s="14">
        <f t="shared" si="7"/>
        <v>0</v>
      </c>
      <c r="Q15" s="13">
        <v>1</v>
      </c>
      <c r="R15" s="14">
        <f t="shared" si="8"/>
        <v>4</v>
      </c>
      <c r="S15" s="13">
        <v>0</v>
      </c>
      <c r="T15" s="14">
        <f t="shared" si="9"/>
        <v>0</v>
      </c>
      <c r="U15" s="24">
        <f t="shared" si="10"/>
        <v>1</v>
      </c>
      <c r="V15" s="13">
        <f t="shared" si="3"/>
        <v>11</v>
      </c>
      <c r="W15" s="13">
        <f t="shared" si="4"/>
        <v>25</v>
      </c>
      <c r="X15" s="14">
        <f t="shared" si="11"/>
        <v>44</v>
      </c>
      <c r="Y15" s="39">
        <v>6000</v>
      </c>
      <c r="Z15" s="39">
        <v>17000</v>
      </c>
      <c r="AA15" s="15">
        <v>12990</v>
      </c>
      <c r="AB15" s="16">
        <f t="shared" si="12"/>
        <v>11</v>
      </c>
      <c r="AC15" s="36">
        <v>9</v>
      </c>
      <c r="AD15" s="17">
        <f t="shared" si="14"/>
        <v>81.81818181818181</v>
      </c>
      <c r="AE15" s="36">
        <v>2</v>
      </c>
      <c r="AF15" s="17">
        <f t="shared" si="13"/>
        <v>18.181818181818183</v>
      </c>
      <c r="AH15" s="47"/>
    </row>
    <row r="16" spans="1:34" ht="24">
      <c r="A16" s="12" t="s">
        <v>33</v>
      </c>
      <c r="B16" s="19" t="s">
        <v>44</v>
      </c>
      <c r="C16" s="12" t="s">
        <v>25</v>
      </c>
      <c r="D16" s="44">
        <v>39</v>
      </c>
      <c r="E16" s="38">
        <v>18</v>
      </c>
      <c r="F16" s="18">
        <f t="shared" si="0"/>
        <v>46.15384615384615</v>
      </c>
      <c r="G16" s="35">
        <v>12</v>
      </c>
      <c r="H16" s="18">
        <f>G16*100/E16</f>
        <v>66.66666666666667</v>
      </c>
      <c r="I16" s="35">
        <v>1</v>
      </c>
      <c r="J16" s="14">
        <f t="shared" si="1"/>
        <v>5.555555555555555</v>
      </c>
      <c r="K16" s="13">
        <v>2</v>
      </c>
      <c r="L16" s="14">
        <f t="shared" si="6"/>
        <v>11.11111111111111</v>
      </c>
      <c r="M16" s="13">
        <v>2</v>
      </c>
      <c r="N16" s="14">
        <f t="shared" si="2"/>
        <v>11.11111111111111</v>
      </c>
      <c r="O16" s="13">
        <v>1</v>
      </c>
      <c r="P16" s="14">
        <f t="shared" si="7"/>
        <v>5.555555555555555</v>
      </c>
      <c r="Q16" s="13">
        <v>0</v>
      </c>
      <c r="R16" s="14">
        <f t="shared" si="8"/>
        <v>0</v>
      </c>
      <c r="S16" s="13">
        <v>0</v>
      </c>
      <c r="T16" s="14">
        <f t="shared" si="9"/>
        <v>0</v>
      </c>
      <c r="U16" s="24">
        <f t="shared" si="10"/>
        <v>1</v>
      </c>
      <c r="V16" s="13">
        <f t="shared" si="3"/>
        <v>13</v>
      </c>
      <c r="W16" s="13">
        <f t="shared" si="4"/>
        <v>15</v>
      </c>
      <c r="X16" s="14">
        <f t="shared" si="11"/>
        <v>86.66666666666667</v>
      </c>
      <c r="Y16" s="39">
        <v>9000</v>
      </c>
      <c r="Z16" s="39">
        <v>16000</v>
      </c>
      <c r="AA16" s="15">
        <v>15271.42857142857</v>
      </c>
      <c r="AB16" s="16">
        <f>SUM(O16+Q16+S16+G16+I16)</f>
        <v>14</v>
      </c>
      <c r="AC16" s="36">
        <v>14</v>
      </c>
      <c r="AD16" s="17">
        <f t="shared" si="14"/>
        <v>100</v>
      </c>
      <c r="AE16" s="36">
        <v>0</v>
      </c>
      <c r="AF16" s="17">
        <f t="shared" si="13"/>
        <v>0</v>
      </c>
      <c r="AH16" s="47"/>
    </row>
    <row r="17" spans="1:34" ht="24">
      <c r="A17" s="12" t="s">
        <v>45</v>
      </c>
      <c r="B17" s="19" t="s">
        <v>46</v>
      </c>
      <c r="C17" s="12" t="s">
        <v>26</v>
      </c>
      <c r="D17" s="44">
        <v>40</v>
      </c>
      <c r="E17" s="35">
        <v>19</v>
      </c>
      <c r="F17" s="17">
        <f t="shared" si="0"/>
        <v>47.5</v>
      </c>
      <c r="G17" s="35">
        <v>0</v>
      </c>
      <c r="H17" s="18">
        <f aca="true" t="shared" si="15" ref="H17:H26">G17*100/E17</f>
        <v>0</v>
      </c>
      <c r="I17" s="35">
        <v>0</v>
      </c>
      <c r="J17" s="14">
        <f t="shared" si="1"/>
        <v>0</v>
      </c>
      <c r="K17" s="13">
        <v>0</v>
      </c>
      <c r="L17" s="14">
        <f t="shared" si="6"/>
        <v>0</v>
      </c>
      <c r="M17" s="13">
        <v>0</v>
      </c>
      <c r="N17" s="14">
        <f t="shared" si="2"/>
        <v>0</v>
      </c>
      <c r="O17" s="13">
        <v>15</v>
      </c>
      <c r="P17" s="14">
        <f t="shared" si="7"/>
        <v>78.94736842105263</v>
      </c>
      <c r="Q17" s="13">
        <v>1</v>
      </c>
      <c r="R17" s="14">
        <f t="shared" si="8"/>
        <v>5.2631578947368425</v>
      </c>
      <c r="S17" s="13">
        <v>3</v>
      </c>
      <c r="T17" s="14">
        <f t="shared" si="9"/>
        <v>15.789473684210526</v>
      </c>
      <c r="U17" s="24">
        <f t="shared" si="10"/>
        <v>19</v>
      </c>
      <c r="V17" s="13">
        <f t="shared" si="3"/>
        <v>4</v>
      </c>
      <c r="W17" s="13">
        <f t="shared" si="4"/>
        <v>4</v>
      </c>
      <c r="X17" s="14">
        <f t="shared" si="11"/>
        <v>100</v>
      </c>
      <c r="Y17" s="39">
        <v>6000</v>
      </c>
      <c r="Z17" s="39">
        <v>33450</v>
      </c>
      <c r="AA17" s="15">
        <v>21264.736842105263</v>
      </c>
      <c r="AB17" s="16">
        <f t="shared" si="12"/>
        <v>19</v>
      </c>
      <c r="AC17" s="36">
        <v>14</v>
      </c>
      <c r="AD17" s="17">
        <f t="shared" si="14"/>
        <v>73.6842105263158</v>
      </c>
      <c r="AE17" s="36">
        <v>5</v>
      </c>
      <c r="AF17" s="17">
        <f t="shared" si="13"/>
        <v>26.31578947368421</v>
      </c>
      <c r="AH17" s="47"/>
    </row>
    <row r="18" spans="1:34" ht="24">
      <c r="A18" s="32" t="s">
        <v>45</v>
      </c>
      <c r="B18" s="27" t="s">
        <v>47</v>
      </c>
      <c r="C18" s="32" t="s">
        <v>26</v>
      </c>
      <c r="D18" s="44">
        <v>5</v>
      </c>
      <c r="E18" s="33">
        <v>3</v>
      </c>
      <c r="F18" s="17">
        <f t="shared" si="0"/>
        <v>60</v>
      </c>
      <c r="G18" s="33">
        <v>2</v>
      </c>
      <c r="H18" s="18">
        <f t="shared" si="15"/>
        <v>66.66666666666667</v>
      </c>
      <c r="I18" s="33">
        <v>0</v>
      </c>
      <c r="J18" s="14">
        <f t="shared" si="1"/>
        <v>0</v>
      </c>
      <c r="K18" s="31">
        <v>0</v>
      </c>
      <c r="L18" s="14">
        <v>0</v>
      </c>
      <c r="M18" s="31">
        <v>0</v>
      </c>
      <c r="N18" s="14">
        <f t="shared" si="2"/>
        <v>0</v>
      </c>
      <c r="O18" s="31">
        <v>1</v>
      </c>
      <c r="P18" s="14">
        <f t="shared" si="7"/>
        <v>33.333333333333336</v>
      </c>
      <c r="Q18" s="31">
        <v>0</v>
      </c>
      <c r="R18" s="14">
        <f t="shared" si="8"/>
        <v>0</v>
      </c>
      <c r="S18" s="31">
        <v>0</v>
      </c>
      <c r="T18" s="14">
        <f t="shared" si="9"/>
        <v>0</v>
      </c>
      <c r="U18" s="24">
        <f t="shared" si="10"/>
        <v>1</v>
      </c>
      <c r="V18" s="13">
        <f t="shared" si="3"/>
        <v>2</v>
      </c>
      <c r="W18" s="13">
        <f t="shared" si="4"/>
        <v>2</v>
      </c>
      <c r="X18" s="14">
        <v>0</v>
      </c>
      <c r="Y18" s="39">
        <v>13600</v>
      </c>
      <c r="Z18" s="39">
        <v>20000</v>
      </c>
      <c r="AA18" s="15">
        <v>16200</v>
      </c>
      <c r="AB18" s="16">
        <f t="shared" si="12"/>
        <v>3</v>
      </c>
      <c r="AC18" s="34">
        <v>3</v>
      </c>
      <c r="AD18" s="17">
        <f t="shared" si="14"/>
        <v>100</v>
      </c>
      <c r="AE18" s="34">
        <v>0</v>
      </c>
      <c r="AF18" s="17">
        <f t="shared" si="13"/>
        <v>0</v>
      </c>
      <c r="AH18" s="47"/>
    </row>
    <row r="19" spans="1:34" s="48" customFormat="1" ht="24">
      <c r="A19" s="12" t="s">
        <v>45</v>
      </c>
      <c r="B19" s="19" t="s">
        <v>48</v>
      </c>
      <c r="C19" s="12" t="s">
        <v>26</v>
      </c>
      <c r="D19" s="12">
        <v>1</v>
      </c>
      <c r="E19" s="38">
        <v>0</v>
      </c>
      <c r="F19" s="18">
        <f t="shared" si="0"/>
        <v>0</v>
      </c>
      <c r="G19" s="35">
        <v>0</v>
      </c>
      <c r="H19" s="18">
        <v>0</v>
      </c>
      <c r="I19" s="35">
        <v>0</v>
      </c>
      <c r="J19" s="14">
        <v>0</v>
      </c>
      <c r="K19" s="13">
        <v>0</v>
      </c>
      <c r="L19" s="14">
        <v>0</v>
      </c>
      <c r="M19" s="13">
        <v>0</v>
      </c>
      <c r="N19" s="14">
        <v>0</v>
      </c>
      <c r="O19" s="13">
        <v>0</v>
      </c>
      <c r="P19" s="14">
        <v>0</v>
      </c>
      <c r="Q19" s="13">
        <v>0</v>
      </c>
      <c r="R19" s="14">
        <v>0</v>
      </c>
      <c r="S19" s="13">
        <v>0</v>
      </c>
      <c r="T19" s="14">
        <v>0</v>
      </c>
      <c r="U19" s="24">
        <f t="shared" si="10"/>
        <v>0</v>
      </c>
      <c r="V19" s="13">
        <f t="shared" si="3"/>
        <v>0</v>
      </c>
      <c r="W19" s="13">
        <f t="shared" si="4"/>
        <v>0</v>
      </c>
      <c r="X19" s="14">
        <v>0</v>
      </c>
      <c r="Y19" s="39" t="s">
        <v>53</v>
      </c>
      <c r="Z19" s="39" t="s">
        <v>53</v>
      </c>
      <c r="AA19" s="15" t="s">
        <v>53</v>
      </c>
      <c r="AB19" s="16">
        <f t="shared" si="12"/>
        <v>0</v>
      </c>
      <c r="AC19" s="26">
        <v>0</v>
      </c>
      <c r="AD19" s="17">
        <v>0</v>
      </c>
      <c r="AE19" s="26">
        <v>0</v>
      </c>
      <c r="AF19" s="17">
        <v>0</v>
      </c>
      <c r="AH19" s="49"/>
    </row>
    <row r="20" spans="1:34" ht="24">
      <c r="A20" s="12" t="s">
        <v>45</v>
      </c>
      <c r="B20" s="19" t="s">
        <v>49</v>
      </c>
      <c r="C20" s="12" t="s">
        <v>26</v>
      </c>
      <c r="D20" s="12">
        <v>12</v>
      </c>
      <c r="E20" s="38">
        <v>8</v>
      </c>
      <c r="F20" s="18">
        <f t="shared" si="0"/>
        <v>66.66666666666667</v>
      </c>
      <c r="G20" s="35">
        <v>4</v>
      </c>
      <c r="H20" s="18">
        <f t="shared" si="15"/>
        <v>50</v>
      </c>
      <c r="I20" s="35">
        <v>0</v>
      </c>
      <c r="J20" s="14">
        <f t="shared" si="1"/>
        <v>0</v>
      </c>
      <c r="K20" s="13">
        <v>2</v>
      </c>
      <c r="L20" s="14">
        <f t="shared" si="6"/>
        <v>25</v>
      </c>
      <c r="M20" s="13">
        <v>0</v>
      </c>
      <c r="N20" s="14">
        <f t="shared" si="2"/>
        <v>0</v>
      </c>
      <c r="O20" s="13">
        <v>1</v>
      </c>
      <c r="P20" s="14">
        <f t="shared" si="7"/>
        <v>12.5</v>
      </c>
      <c r="Q20" s="13">
        <v>1</v>
      </c>
      <c r="R20" s="14">
        <f t="shared" si="8"/>
        <v>12.5</v>
      </c>
      <c r="S20" s="13">
        <v>0</v>
      </c>
      <c r="T20" s="14">
        <f t="shared" si="9"/>
        <v>0</v>
      </c>
      <c r="U20" s="13">
        <f t="shared" si="10"/>
        <v>2</v>
      </c>
      <c r="V20" s="13">
        <f t="shared" si="3"/>
        <v>5</v>
      </c>
      <c r="W20" s="13">
        <f t="shared" si="4"/>
        <v>7</v>
      </c>
      <c r="X20" s="14">
        <f t="shared" si="11"/>
        <v>71.42857142857143</v>
      </c>
      <c r="Y20" s="39">
        <v>12000</v>
      </c>
      <c r="Z20" s="39">
        <v>20600</v>
      </c>
      <c r="AA20" s="15">
        <v>16771.67</v>
      </c>
      <c r="AB20" s="16">
        <f t="shared" si="12"/>
        <v>6</v>
      </c>
      <c r="AC20" s="36">
        <v>5</v>
      </c>
      <c r="AD20" s="17">
        <f t="shared" si="14"/>
        <v>83.33333333333333</v>
      </c>
      <c r="AE20" s="36">
        <v>1</v>
      </c>
      <c r="AF20" s="17">
        <f t="shared" si="13"/>
        <v>16.666666666666668</v>
      </c>
      <c r="AH20" s="47"/>
    </row>
    <row r="21" spans="1:34" ht="24">
      <c r="A21" s="12" t="s">
        <v>45</v>
      </c>
      <c r="B21" s="19" t="s">
        <v>50</v>
      </c>
      <c r="C21" s="12" t="s">
        <v>26</v>
      </c>
      <c r="D21" s="44">
        <v>5</v>
      </c>
      <c r="E21" s="38">
        <v>2</v>
      </c>
      <c r="F21" s="18">
        <f aca="true" t="shared" si="16" ref="F21:F26">E21*100/D21</f>
        <v>40</v>
      </c>
      <c r="G21" s="35">
        <v>0</v>
      </c>
      <c r="H21" s="18">
        <f t="shared" si="15"/>
        <v>0</v>
      </c>
      <c r="I21" s="35">
        <v>0</v>
      </c>
      <c r="J21" s="14">
        <f t="shared" si="1"/>
        <v>0</v>
      </c>
      <c r="K21" s="13">
        <v>0</v>
      </c>
      <c r="L21" s="14">
        <f t="shared" si="6"/>
        <v>0</v>
      </c>
      <c r="M21" s="13">
        <v>0</v>
      </c>
      <c r="N21" s="14">
        <f t="shared" si="2"/>
        <v>0</v>
      </c>
      <c r="O21" s="13">
        <v>1</v>
      </c>
      <c r="P21" s="14">
        <f t="shared" si="7"/>
        <v>50</v>
      </c>
      <c r="Q21" s="13">
        <v>1</v>
      </c>
      <c r="R21" s="14">
        <f t="shared" si="8"/>
        <v>50</v>
      </c>
      <c r="S21" s="13">
        <v>0</v>
      </c>
      <c r="T21" s="14">
        <f t="shared" si="9"/>
        <v>0</v>
      </c>
      <c r="U21" s="24">
        <f t="shared" si="10"/>
        <v>2</v>
      </c>
      <c r="V21" s="13">
        <f t="shared" si="3"/>
        <v>1</v>
      </c>
      <c r="W21" s="13">
        <f t="shared" si="4"/>
        <v>1</v>
      </c>
      <c r="X21" s="14">
        <f t="shared" si="11"/>
        <v>100</v>
      </c>
      <c r="Y21" s="39">
        <v>23000</v>
      </c>
      <c r="Z21" s="39">
        <v>35000</v>
      </c>
      <c r="AA21" s="15">
        <v>29000</v>
      </c>
      <c r="AB21" s="16">
        <f t="shared" si="12"/>
        <v>2</v>
      </c>
      <c r="AC21" s="36">
        <v>2</v>
      </c>
      <c r="AD21" s="17">
        <f t="shared" si="14"/>
        <v>100</v>
      </c>
      <c r="AE21" s="36">
        <v>0</v>
      </c>
      <c r="AF21" s="17">
        <f t="shared" si="13"/>
        <v>0</v>
      </c>
      <c r="AH21" s="47"/>
    </row>
    <row r="22" spans="1:34" ht="24">
      <c r="A22" s="12" t="s">
        <v>45</v>
      </c>
      <c r="B22" s="19" t="s">
        <v>29</v>
      </c>
      <c r="C22" s="12" t="s">
        <v>26</v>
      </c>
      <c r="D22" s="44">
        <v>4</v>
      </c>
      <c r="E22" s="38">
        <v>2</v>
      </c>
      <c r="F22" s="18">
        <f t="shared" si="16"/>
        <v>50</v>
      </c>
      <c r="G22" s="35">
        <v>0</v>
      </c>
      <c r="H22" s="18">
        <f t="shared" si="15"/>
        <v>0</v>
      </c>
      <c r="I22" s="35">
        <v>0</v>
      </c>
      <c r="J22" s="14">
        <f t="shared" si="1"/>
        <v>0</v>
      </c>
      <c r="K22" s="13">
        <v>0</v>
      </c>
      <c r="L22" s="14">
        <f t="shared" si="6"/>
        <v>0</v>
      </c>
      <c r="M22" s="13">
        <v>0</v>
      </c>
      <c r="N22" s="14">
        <f t="shared" si="2"/>
        <v>0</v>
      </c>
      <c r="O22" s="13">
        <v>2</v>
      </c>
      <c r="P22" s="14">
        <f t="shared" si="7"/>
        <v>100</v>
      </c>
      <c r="Q22" s="13">
        <v>0</v>
      </c>
      <c r="R22" s="14">
        <f t="shared" si="8"/>
        <v>0</v>
      </c>
      <c r="S22" s="13">
        <v>0</v>
      </c>
      <c r="T22" s="14">
        <f t="shared" si="9"/>
        <v>0</v>
      </c>
      <c r="U22" s="24">
        <f t="shared" si="10"/>
        <v>2</v>
      </c>
      <c r="V22" s="13">
        <f t="shared" si="3"/>
        <v>0</v>
      </c>
      <c r="W22" s="13">
        <f t="shared" si="4"/>
        <v>0</v>
      </c>
      <c r="X22" s="14">
        <v>0</v>
      </c>
      <c r="Y22" s="39">
        <v>20000</v>
      </c>
      <c r="Z22" s="39">
        <v>31530</v>
      </c>
      <c r="AA22" s="15">
        <v>25765</v>
      </c>
      <c r="AB22" s="16">
        <f t="shared" si="12"/>
        <v>2</v>
      </c>
      <c r="AC22" s="36">
        <v>2</v>
      </c>
      <c r="AD22" s="17">
        <f t="shared" si="14"/>
        <v>100</v>
      </c>
      <c r="AE22" s="36">
        <v>0</v>
      </c>
      <c r="AF22" s="17">
        <f t="shared" si="13"/>
        <v>0</v>
      </c>
      <c r="AH22" s="47"/>
    </row>
    <row r="23" spans="1:34" ht="24">
      <c r="A23" s="12" t="s">
        <v>45</v>
      </c>
      <c r="B23" s="19" t="s">
        <v>28</v>
      </c>
      <c r="C23" s="12" t="s">
        <v>26</v>
      </c>
      <c r="D23" s="44">
        <v>2</v>
      </c>
      <c r="E23" s="38">
        <v>1</v>
      </c>
      <c r="F23" s="18">
        <f t="shared" si="16"/>
        <v>50</v>
      </c>
      <c r="G23" s="35">
        <v>0</v>
      </c>
      <c r="H23" s="18">
        <f t="shared" si="15"/>
        <v>0</v>
      </c>
      <c r="I23" s="35">
        <v>0</v>
      </c>
      <c r="J23" s="14">
        <f t="shared" si="1"/>
        <v>0</v>
      </c>
      <c r="K23" s="13">
        <v>1</v>
      </c>
      <c r="L23" s="14">
        <f t="shared" si="6"/>
        <v>100</v>
      </c>
      <c r="M23" s="13">
        <v>0</v>
      </c>
      <c r="N23" s="14">
        <f t="shared" si="2"/>
        <v>0</v>
      </c>
      <c r="O23" s="13">
        <v>0</v>
      </c>
      <c r="P23" s="14">
        <f t="shared" si="7"/>
        <v>0</v>
      </c>
      <c r="Q23" s="13">
        <v>0</v>
      </c>
      <c r="R23" s="14">
        <f t="shared" si="8"/>
        <v>0</v>
      </c>
      <c r="S23" s="13">
        <v>0</v>
      </c>
      <c r="T23" s="14">
        <f t="shared" si="9"/>
        <v>0</v>
      </c>
      <c r="U23" s="24">
        <f t="shared" si="10"/>
        <v>0</v>
      </c>
      <c r="V23" s="13">
        <f t="shared" si="3"/>
        <v>0</v>
      </c>
      <c r="W23" s="13">
        <f t="shared" si="4"/>
        <v>1</v>
      </c>
      <c r="X23" s="14">
        <f t="shared" si="11"/>
        <v>0</v>
      </c>
      <c r="Y23" s="39" t="s">
        <v>53</v>
      </c>
      <c r="Z23" s="39" t="s">
        <v>53</v>
      </c>
      <c r="AA23" s="15" t="s">
        <v>53</v>
      </c>
      <c r="AB23" s="16">
        <f>SUM(O23+Q23+S23+G23+I23)</f>
        <v>0</v>
      </c>
      <c r="AC23" s="26">
        <v>0</v>
      </c>
      <c r="AD23" s="17">
        <v>0</v>
      </c>
      <c r="AE23" s="26">
        <v>0</v>
      </c>
      <c r="AF23" s="17">
        <v>0</v>
      </c>
      <c r="AH23" s="47"/>
    </row>
    <row r="24" spans="1:34" ht="24">
      <c r="A24" s="12" t="s">
        <v>45</v>
      </c>
      <c r="B24" s="19" t="s">
        <v>51</v>
      </c>
      <c r="C24" s="12" t="s">
        <v>26</v>
      </c>
      <c r="D24" s="44">
        <v>2</v>
      </c>
      <c r="E24" s="38">
        <v>0</v>
      </c>
      <c r="F24" s="18">
        <f t="shared" si="16"/>
        <v>0</v>
      </c>
      <c r="G24" s="35">
        <v>0</v>
      </c>
      <c r="H24" s="18">
        <v>0</v>
      </c>
      <c r="I24" s="35">
        <v>0</v>
      </c>
      <c r="J24" s="14">
        <v>0</v>
      </c>
      <c r="K24" s="13">
        <v>0</v>
      </c>
      <c r="L24" s="14">
        <v>0</v>
      </c>
      <c r="M24" s="13">
        <v>0</v>
      </c>
      <c r="N24" s="14">
        <v>0</v>
      </c>
      <c r="O24" s="13">
        <v>0</v>
      </c>
      <c r="P24" s="14">
        <v>0</v>
      </c>
      <c r="Q24" s="13">
        <v>0</v>
      </c>
      <c r="R24" s="14">
        <v>0</v>
      </c>
      <c r="S24" s="13">
        <v>0</v>
      </c>
      <c r="T24" s="14">
        <v>0</v>
      </c>
      <c r="U24" s="24">
        <f t="shared" si="10"/>
        <v>0</v>
      </c>
      <c r="V24" s="13">
        <f t="shared" si="3"/>
        <v>0</v>
      </c>
      <c r="W24" s="13">
        <f t="shared" si="4"/>
        <v>0</v>
      </c>
      <c r="X24" s="14">
        <v>0</v>
      </c>
      <c r="Y24" s="39" t="s">
        <v>53</v>
      </c>
      <c r="Z24" s="39" t="s">
        <v>53</v>
      </c>
      <c r="AA24" s="15" t="s">
        <v>53</v>
      </c>
      <c r="AB24" s="16">
        <f>SUM(O24+Q24+S24+G24+I24)</f>
        <v>0</v>
      </c>
      <c r="AC24" s="26">
        <v>0</v>
      </c>
      <c r="AD24" s="17">
        <v>0</v>
      </c>
      <c r="AE24" s="26">
        <v>0</v>
      </c>
      <c r="AF24" s="17">
        <v>0</v>
      </c>
      <c r="AH24" s="47"/>
    </row>
    <row r="25" spans="1:34" ht="24">
      <c r="A25" s="12" t="s">
        <v>45</v>
      </c>
      <c r="B25" s="19" t="s">
        <v>27</v>
      </c>
      <c r="C25" s="12" t="s">
        <v>26</v>
      </c>
      <c r="D25" s="44">
        <v>4</v>
      </c>
      <c r="E25" s="38">
        <v>1</v>
      </c>
      <c r="F25" s="18">
        <f t="shared" si="16"/>
        <v>25</v>
      </c>
      <c r="G25" s="35">
        <v>0</v>
      </c>
      <c r="H25" s="18">
        <f t="shared" si="15"/>
        <v>0</v>
      </c>
      <c r="I25" s="35">
        <v>0</v>
      </c>
      <c r="J25" s="14">
        <f t="shared" si="1"/>
        <v>0</v>
      </c>
      <c r="K25" s="13">
        <v>0</v>
      </c>
      <c r="L25" s="14">
        <f t="shared" si="6"/>
        <v>0</v>
      </c>
      <c r="M25" s="13">
        <v>0</v>
      </c>
      <c r="N25" s="14">
        <f t="shared" si="2"/>
        <v>0</v>
      </c>
      <c r="O25" s="13">
        <v>0</v>
      </c>
      <c r="P25" s="14">
        <f t="shared" si="7"/>
        <v>0</v>
      </c>
      <c r="Q25" s="13">
        <v>0</v>
      </c>
      <c r="R25" s="14">
        <f t="shared" si="8"/>
        <v>0</v>
      </c>
      <c r="S25" s="13">
        <v>1</v>
      </c>
      <c r="T25" s="14">
        <f t="shared" si="9"/>
        <v>100</v>
      </c>
      <c r="U25" s="24">
        <f t="shared" si="10"/>
        <v>1</v>
      </c>
      <c r="V25" s="13">
        <f t="shared" si="3"/>
        <v>1</v>
      </c>
      <c r="W25" s="13">
        <f t="shared" si="4"/>
        <v>1</v>
      </c>
      <c r="X25" s="14">
        <v>0</v>
      </c>
      <c r="Y25" s="39">
        <v>26250</v>
      </c>
      <c r="Z25" s="39">
        <v>26250</v>
      </c>
      <c r="AA25" s="15">
        <v>26250</v>
      </c>
      <c r="AB25" s="16">
        <f t="shared" si="12"/>
        <v>1</v>
      </c>
      <c r="AC25" s="36">
        <v>1</v>
      </c>
      <c r="AD25" s="17">
        <f t="shared" si="14"/>
        <v>100</v>
      </c>
      <c r="AE25" s="36">
        <v>0</v>
      </c>
      <c r="AF25" s="17">
        <f t="shared" si="13"/>
        <v>0</v>
      </c>
      <c r="AH25" s="47"/>
    </row>
    <row r="26" spans="1:34" ht="24">
      <c r="A26" s="12" t="s">
        <v>45</v>
      </c>
      <c r="B26" s="19" t="s">
        <v>52</v>
      </c>
      <c r="C26" s="12" t="s">
        <v>26</v>
      </c>
      <c r="D26" s="44">
        <v>17</v>
      </c>
      <c r="E26" s="38">
        <v>6</v>
      </c>
      <c r="F26" s="18">
        <f t="shared" si="16"/>
        <v>35.294117647058826</v>
      </c>
      <c r="G26" s="35">
        <v>0</v>
      </c>
      <c r="H26" s="18">
        <f t="shared" si="15"/>
        <v>0</v>
      </c>
      <c r="I26" s="35">
        <v>1</v>
      </c>
      <c r="J26" s="14">
        <f t="shared" si="1"/>
        <v>16.666666666666668</v>
      </c>
      <c r="K26" s="13">
        <v>1</v>
      </c>
      <c r="L26" s="14">
        <f t="shared" si="6"/>
        <v>16.666666666666668</v>
      </c>
      <c r="M26" s="13">
        <v>0</v>
      </c>
      <c r="N26" s="14">
        <f t="shared" si="2"/>
        <v>0</v>
      </c>
      <c r="O26" s="13">
        <v>2</v>
      </c>
      <c r="P26" s="14">
        <f t="shared" si="7"/>
        <v>33.333333333333336</v>
      </c>
      <c r="Q26" s="13">
        <v>1</v>
      </c>
      <c r="R26" s="14">
        <f t="shared" si="8"/>
        <v>16.666666666666668</v>
      </c>
      <c r="S26" s="13">
        <v>1</v>
      </c>
      <c r="T26" s="14">
        <f t="shared" si="9"/>
        <v>16.666666666666668</v>
      </c>
      <c r="U26" s="24">
        <f t="shared" si="10"/>
        <v>4</v>
      </c>
      <c r="V26" s="13">
        <f t="shared" si="3"/>
        <v>3</v>
      </c>
      <c r="W26" s="13">
        <f t="shared" si="4"/>
        <v>4</v>
      </c>
      <c r="X26" s="14">
        <f>V26*100/W26</f>
        <v>75</v>
      </c>
      <c r="Y26" s="39">
        <v>9000</v>
      </c>
      <c r="Z26" s="39">
        <v>24630</v>
      </c>
      <c r="AA26" s="15">
        <v>16981.6</v>
      </c>
      <c r="AB26" s="16">
        <f t="shared" si="12"/>
        <v>5</v>
      </c>
      <c r="AC26" s="36">
        <v>4</v>
      </c>
      <c r="AD26" s="17">
        <f t="shared" si="14"/>
        <v>80</v>
      </c>
      <c r="AE26" s="36">
        <v>1</v>
      </c>
      <c r="AF26" s="17">
        <f t="shared" si="13"/>
        <v>20</v>
      </c>
      <c r="AH26" s="47"/>
    </row>
  </sheetData>
  <sheetProtection/>
  <mergeCells count="18">
    <mergeCell ref="AB2:AB3"/>
    <mergeCell ref="AC2:AD2"/>
    <mergeCell ref="AE2:AF2"/>
    <mergeCell ref="I2:J2"/>
    <mergeCell ref="K2:L2"/>
    <mergeCell ref="M2:N2"/>
    <mergeCell ref="O2:P2"/>
    <mergeCell ref="Q2:R2"/>
    <mergeCell ref="S2:T2"/>
    <mergeCell ref="U2:U3"/>
    <mergeCell ref="V2:X2"/>
    <mergeCell ref="Y2:AA2"/>
    <mergeCell ref="G2:H2"/>
    <mergeCell ref="A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evaluation tsu</cp:lastModifiedBy>
  <dcterms:created xsi:type="dcterms:W3CDTF">2020-05-13T04:10:43Z</dcterms:created>
  <dcterms:modified xsi:type="dcterms:W3CDTF">2020-05-28T05:00:00Z</dcterms:modified>
  <cp:category/>
  <cp:version/>
  <cp:contentType/>
  <cp:contentStatus/>
</cp:coreProperties>
</file>