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ภาวะมีงานทำ" sheetId="1" r:id="rId1"/>
  </sheets>
  <definedNames/>
  <calcPr fullCalcOnLoad="1"/>
</workbook>
</file>

<file path=xl/sharedStrings.xml><?xml version="1.0" encoding="utf-8"?>
<sst xmlns="http://schemas.openxmlformats.org/spreadsheetml/2006/main" count="301" uniqueCount="139">
  <si>
    <t>ส่วนงานวิชาการ/หลักสูตร</t>
  </si>
  <si>
    <t>ระดับ</t>
  </si>
  <si>
    <t>จำนวนผู้สำเร็จการศึกษา</t>
  </si>
  <si>
    <t>ผู้ตอบแบบสอบ ถาม</t>
  </si>
  <si>
    <t>ร้อยละการตอบแบบสอบ ถาม</t>
  </si>
  <si>
    <t>ไม่มีงานทำก่อนการศึกษา มีงานทำหลังจบการศึกษา</t>
  </si>
  <si>
    <t>ไม่มีงานทำก่อนการศึกษา มีงานทำหลังจบการศึกษาและกำลังศึกษาต่อ</t>
  </si>
  <si>
    <t>ยังไม่ได้มีงานทำ</t>
  </si>
  <si>
    <t>ยังไม่มีงานทำและกำลังศึกษาต่อ</t>
  </si>
  <si>
    <t>มีงานทำก่อนจบการศึกษา อยู่ในสายงานเดิมหลังจบการศึกษา</t>
  </si>
  <si>
    <t>มีงานทำก่อนจบการศึกษา เปลี่ยนสายงานหลังจบการศึกษา</t>
  </si>
  <si>
    <t>มีงานทำก่อนจบการศึกษา อยู่ในสายงานเดิมหลังจบการศึกษา เลื่อนระดับ</t>
  </si>
  <si>
    <t>ผู้มีงานทำก่อนจบการศึกษา</t>
  </si>
  <si>
    <t>จำนวนการมีงานทำ</t>
  </si>
  <si>
    <t>จำนวน</t>
  </si>
  <si>
    <t>ร้อยละ</t>
  </si>
  <si>
    <t>ตัวตั้ง</t>
  </si>
  <si>
    <t>ตั้งหาร</t>
  </si>
  <si>
    <t>คณะเทคโนโลยีและการพัฒนาชุมชน</t>
  </si>
  <si>
    <t>วท.บ.</t>
  </si>
  <si>
    <t>พืชศาสตร์</t>
  </si>
  <si>
    <t>ป.ตรี</t>
  </si>
  <si>
    <t>สัตวศาสตร์</t>
  </si>
  <si>
    <t xml:space="preserve">วิทยาศาสตร์และเทคโนโลยีอาหาร </t>
  </si>
  <si>
    <t>วท.ม.</t>
  </si>
  <si>
    <t>การจัดการทรัพยากรการเกษตรอย่างยั่งยืน</t>
  </si>
  <si>
    <t>ป.โท</t>
  </si>
  <si>
    <t xml:space="preserve">คณะนิติศาสตร์ </t>
  </si>
  <si>
    <t>น.บ.</t>
  </si>
  <si>
    <t xml:space="preserve">นิติศาสตร์ </t>
  </si>
  <si>
    <t xml:space="preserve">คณะมนุษยศาสตร์และสังคมศาสตร์ </t>
  </si>
  <si>
    <t xml:space="preserve">รป.บ. </t>
  </si>
  <si>
    <t>การปกครองท้องถิ่น</t>
  </si>
  <si>
    <t>ภูมิศาสตร์</t>
  </si>
  <si>
    <t>ศศ.บ.</t>
  </si>
  <si>
    <t xml:space="preserve">การจัดการทรัพยากรมนุษย์ </t>
  </si>
  <si>
    <t>การพัฒนาชุมชน</t>
  </si>
  <si>
    <t xml:space="preserve">ประวัติศาสตร์ </t>
  </si>
  <si>
    <t xml:space="preserve">ภาษาจีน </t>
  </si>
  <si>
    <t xml:space="preserve">ภาษาไทย </t>
  </si>
  <si>
    <t xml:space="preserve">ศศ.บ. </t>
  </si>
  <si>
    <t xml:space="preserve">ภาษามลายู </t>
  </si>
  <si>
    <t xml:space="preserve">ภาษาอังกฤษ </t>
  </si>
  <si>
    <t>สารสนเทศศึกษา</t>
  </si>
  <si>
    <t>ศศ.ม.</t>
  </si>
  <si>
    <t>จิตวิทยาให้คำปรึกษา</t>
  </si>
  <si>
    <t>การบริหารและพัฒนาสังคม</t>
  </si>
  <si>
    <t>ภาษาไทย</t>
  </si>
  <si>
    <t xml:space="preserve">ไทยคดีศึกษา </t>
  </si>
  <si>
    <t>ปร.ด.</t>
  </si>
  <si>
    <t>วัฒนธรรมศึกษา</t>
  </si>
  <si>
    <t>ป.เอก</t>
  </si>
  <si>
    <t xml:space="preserve">คณะวิทยาการสุขภาพและการกีฬา </t>
  </si>
  <si>
    <t xml:space="preserve">สาธารณสุขศาสตร์ </t>
  </si>
  <si>
    <t xml:space="preserve">วิทยาศาสตร์การกีฬา </t>
  </si>
  <si>
    <t>พท.บ.</t>
  </si>
  <si>
    <t>การแพทย์แผนไทย</t>
  </si>
  <si>
    <t xml:space="preserve">สุขศาสตร์อุตสาหกรรมและความปลอดภัย </t>
  </si>
  <si>
    <t>การจัดการระบบสุขภาพ</t>
  </si>
  <si>
    <t>คณะวิทยาศาสตร์</t>
  </si>
  <si>
    <t xml:space="preserve">คณิตศาสตร์ </t>
  </si>
  <si>
    <t>เคมี</t>
  </si>
  <si>
    <t xml:space="preserve">เคมีอุตสาหกรรม </t>
  </si>
  <si>
    <t>ชีววิทยา</t>
  </si>
  <si>
    <t>เทคโนโลยีสารสนเทศ</t>
  </si>
  <si>
    <t>ฟิสิกส์</t>
  </si>
  <si>
    <t xml:space="preserve">วิทยาการคอมพิวเตอร์ </t>
  </si>
  <si>
    <t xml:space="preserve">วิทยาศาสตร์การเพาะเลี้ยงสัตว์น้ำ </t>
  </si>
  <si>
    <t xml:space="preserve">วิทยาศาสตร์สิ่งแวดล้อม </t>
  </si>
  <si>
    <t>สถิติ</t>
  </si>
  <si>
    <t>จุลชีววิทยา</t>
  </si>
  <si>
    <t>เทคโนโลยีและการจัดการพลังงาน</t>
  </si>
  <si>
    <t>เคมีประยุกต์</t>
  </si>
  <si>
    <t xml:space="preserve">ชีววิทยา </t>
  </si>
  <si>
    <t>เทคโนโลยีชีวภาพ</t>
  </si>
  <si>
    <t>วทม.</t>
  </si>
  <si>
    <t>คณิตศาสตร์และคณิตศาสตรศึกษา</t>
  </si>
  <si>
    <t xml:space="preserve">ฟิสิกส์ </t>
  </si>
  <si>
    <t>คณะศิลปกรรมศาสตร์</t>
  </si>
  <si>
    <t>ดศ.บ.</t>
  </si>
  <si>
    <t>ดุริยางคศาสตร์สากล</t>
  </si>
  <si>
    <t>ดุริยางคศาสตร์ไทย</t>
  </si>
  <si>
    <t>ศป.บ.</t>
  </si>
  <si>
    <t xml:space="preserve">ทัศนศิลป์ </t>
  </si>
  <si>
    <t xml:space="preserve">ศิลปะการแสดง </t>
  </si>
  <si>
    <t xml:space="preserve">คณะศึกษาศาสตร์ </t>
  </si>
  <si>
    <t>ป.บัณฑิต</t>
  </si>
  <si>
    <t>กศ.บ.</t>
  </si>
  <si>
    <t xml:space="preserve">การวัดและประเมินทางการศึกษา (4 ปี) </t>
  </si>
  <si>
    <t>การศึกษาปฐมวัย (5 ปี)</t>
  </si>
  <si>
    <t xml:space="preserve">คณิตศาสตร์ (5 ปี) </t>
  </si>
  <si>
    <t xml:space="preserve">เทคโนโลยีและสื่อสารการศึกษา (4 ปี) </t>
  </si>
  <si>
    <t xml:space="preserve">พลศึกษา (5 ปี) </t>
  </si>
  <si>
    <t>ภาษาไทย (5 ปี)</t>
  </si>
  <si>
    <t xml:space="preserve">ภาษาอังกฤษ (5 ปี) </t>
  </si>
  <si>
    <t xml:space="preserve">วิทยาศาสตร์ - เคมี (5 ปี) </t>
  </si>
  <si>
    <t xml:space="preserve">วิทยาศาสตร์ - ชีววิทยา (5 ปี) </t>
  </si>
  <si>
    <t>วิทยาศาสตร์ - ฟิสิกส์ (5 ปี)</t>
  </si>
  <si>
    <t xml:space="preserve">สังคมศึกษา (5 ปี) </t>
  </si>
  <si>
    <t>กศ.ม.</t>
  </si>
  <si>
    <t xml:space="preserve">การบริหารการศึกษา </t>
  </si>
  <si>
    <t xml:space="preserve">การวิจัยและประเมิน </t>
  </si>
  <si>
    <t>การศึกษาเพื่อพัฒนาทรัพยากรมนุษย์</t>
  </si>
  <si>
    <t>การสอนวิทยาศาสตร์ คณิตศาสตร์ และคอมพิวเตอร์</t>
  </si>
  <si>
    <t>เทคโนโลยีและสื่อสารการศึกษา</t>
  </si>
  <si>
    <t>พลศึกษา</t>
  </si>
  <si>
    <t>หลักสูตรและการสอน</t>
  </si>
  <si>
    <t>คณะเศรษฐศาสตร์และบริหารธุรกิจ</t>
  </si>
  <si>
    <t>บช.บ.</t>
  </si>
  <si>
    <t xml:space="preserve">การบัญชี </t>
  </si>
  <si>
    <t>บธ.บ.</t>
  </si>
  <si>
    <t>ศ.บ.</t>
  </si>
  <si>
    <t xml:space="preserve">เศรษฐศาสตร์ </t>
  </si>
  <si>
    <t>บธ.ม.</t>
  </si>
  <si>
    <t xml:space="preserve">การจัดการธุรกิจ </t>
  </si>
  <si>
    <t>วิทยาลัยนานาชาติ</t>
  </si>
  <si>
    <t xml:space="preserve">การพัฒนาที่ยั่งยืน </t>
  </si>
  <si>
    <t>มหาวิทยาลัยทักษิณ</t>
  </si>
  <si>
    <t xml:space="preserve">  - ระดับปริญญาตรี</t>
  </si>
  <si>
    <t xml:space="preserve">  - ระดับปริญญาโท</t>
  </si>
  <si>
    <t xml:space="preserve">  - ระดับปริญญาเอก</t>
  </si>
  <si>
    <r>
      <t xml:space="preserve">ข้อมูลการได้งานทำของบัณฑิต  </t>
    </r>
    <r>
      <rPr>
        <b/>
        <u val="single"/>
        <sz val="20"/>
        <color indexed="30"/>
        <rFont val="TH SarabunPSK"/>
        <family val="2"/>
      </rPr>
      <t>ประจำปีการศึกษา 2561 (ผู้สำเร็จการศึกษาในปีการศึกษา 2560)</t>
    </r>
  </si>
  <si>
    <t>นิเทศศาสตร์</t>
  </si>
  <si>
    <t>ศิลปะการออกแบบ</t>
  </si>
  <si>
    <t>การจัดการการค้าปลีก</t>
  </si>
  <si>
    <t>การตลาด</t>
  </si>
  <si>
    <t>การจัดการธุรกิจการค้าสมัยใหม่</t>
  </si>
  <si>
    <t>การประกอบการและการจัดการ</t>
  </si>
  <si>
    <t>เทคโนโลยีการเกษตรและการพัฒนาชุมชน</t>
  </si>
  <si>
    <t>วิทยาศาสตรศึกษา</t>
  </si>
  <si>
    <t>ภูมิสารสนเทศเพื่อการจัดการเชิงพื้นที่</t>
  </si>
  <si>
    <t>วิชาชีพครู</t>
  </si>
  <si>
    <t>ภาษาญี่ปุ่น</t>
  </si>
  <si>
    <t>วิทยาลัยการจัดการเพื่อการพัฒนา</t>
  </si>
  <si>
    <t>รป.บ.</t>
  </si>
  <si>
    <t>นศ.บ.</t>
  </si>
  <si>
    <t>รป.ม.</t>
  </si>
  <si>
    <t>การบริหารงานตำรวจและกระบวนการฯ</t>
  </si>
  <si>
    <t>การบริหารทรัพยากรมนุษย์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</si>
</sst>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##0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30"/>
      <name val="TH SarabunPSK"/>
      <family val="2"/>
    </font>
    <font>
      <b/>
      <u val="single"/>
      <sz val="20"/>
      <color indexed="30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indexed="10"/>
      <name val="TH SarabunPSK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70C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3" fillId="0" borderId="0" xfId="0" applyFont="1" applyAlignment="1">
      <alignment vertical="top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42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2" fontId="7" fillId="34" borderId="10" xfId="42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2" fontId="7" fillId="0" borderId="10" xfId="42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/>
    </xf>
    <xf numFmtId="165" fontId="7" fillId="0" borderId="10" xfId="58" applyNumberFormat="1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wrapText="1"/>
    </xf>
    <xf numFmtId="165" fontId="7" fillId="0" borderId="10" xfId="58" applyNumberFormat="1" applyFont="1" applyFill="1" applyBorder="1" applyAlignment="1">
      <alignment horizontal="center" vertical="center"/>
      <protection/>
    </xf>
    <xf numFmtId="2" fontId="7" fillId="34" borderId="10" xfId="42" applyNumberFormat="1" applyFont="1" applyFill="1" applyBorder="1" applyAlignment="1">
      <alignment horizontal="center" vertical="center"/>
    </xf>
    <xf numFmtId="165" fontId="7" fillId="0" borderId="10" xfId="59" applyNumberFormat="1" applyFont="1" applyBorder="1" applyAlignment="1">
      <alignment horizontal="center" vertical="center"/>
      <protection/>
    </xf>
    <xf numFmtId="165" fontId="7" fillId="0" borderId="10" xfId="60" applyNumberFormat="1" applyFont="1" applyBorder="1" applyAlignment="1">
      <alignment horizontal="center" vertical="center"/>
      <protection/>
    </xf>
    <xf numFmtId="165" fontId="7" fillId="0" borderId="10" xfId="60" applyNumberFormat="1" applyFont="1" applyFill="1" applyBorder="1" applyAlignment="1">
      <alignment horizontal="center" vertical="center"/>
      <protection/>
    </xf>
    <xf numFmtId="165" fontId="7" fillId="34" borderId="10" xfId="60" applyNumberFormat="1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horizontal="left" vertical="top" wrapText="1"/>
    </xf>
    <xf numFmtId="165" fontId="7" fillId="0" borderId="10" xfId="61" applyNumberFormat="1" applyFont="1" applyBorder="1" applyAlignment="1">
      <alignment horizontal="center" vertical="top"/>
      <protection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1" fontId="7" fillId="34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  <xf numFmtId="165" fontId="7" fillId="34" borderId="10" xfId="62" applyNumberFormat="1" applyFont="1" applyFill="1" applyBorder="1" applyAlignment="1">
      <alignment horizontal="center" vertical="top"/>
      <protection/>
    </xf>
    <xf numFmtId="165" fontId="7" fillId="0" borderId="10" xfId="62" applyNumberFormat="1" applyFont="1" applyBorder="1" applyAlignment="1">
      <alignment horizontal="center" vertical="top"/>
      <protection/>
    </xf>
    <xf numFmtId="165" fontId="7" fillId="0" borderId="10" xfId="62" applyNumberFormat="1" applyFont="1" applyFill="1" applyBorder="1" applyAlignment="1">
      <alignment horizontal="center" vertical="top"/>
      <protection/>
    </xf>
    <xf numFmtId="166" fontId="7" fillId="0" borderId="10" xfId="42" applyNumberFormat="1" applyFont="1" applyFill="1" applyBorder="1" applyAlignment="1">
      <alignment horizontal="center" vertical="top"/>
    </xf>
    <xf numFmtId="165" fontId="7" fillId="0" borderId="10" xfId="57" applyNumberFormat="1" applyFont="1" applyBorder="1" applyAlignment="1">
      <alignment horizontal="center" vertical="top"/>
      <protection/>
    </xf>
    <xf numFmtId="0" fontId="7" fillId="0" borderId="10" xfId="0" applyFont="1" applyFill="1" applyBorder="1" applyAlignment="1">
      <alignment vertical="top"/>
    </xf>
    <xf numFmtId="2" fontId="0" fillId="0" borderId="0" xfId="0" applyNumberFormat="1" applyAlignment="1">
      <alignment/>
    </xf>
    <xf numFmtId="0" fontId="5" fillId="6" borderId="10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vertical="top" wrapText="1"/>
    </xf>
    <xf numFmtId="0" fontId="5" fillId="6" borderId="10" xfId="0" applyFont="1" applyFill="1" applyBorder="1" applyAlignment="1">
      <alignment horizontal="center" vertical="top" wrapText="1"/>
    </xf>
    <xf numFmtId="2" fontId="5" fillId="6" borderId="10" xfId="42" applyNumberFormat="1" applyFont="1" applyFill="1" applyBorder="1" applyAlignment="1">
      <alignment horizontal="center" vertical="top"/>
    </xf>
    <xf numFmtId="165" fontId="5" fillId="6" borderId="10" xfId="0" applyNumberFormat="1" applyFont="1" applyFill="1" applyBorder="1" applyAlignment="1">
      <alignment horizontal="center" vertical="top" wrapText="1"/>
    </xf>
    <xf numFmtId="2" fontId="5" fillId="6" borderId="10" xfId="0" applyNumberFormat="1" applyFont="1" applyFill="1" applyBorder="1" applyAlignment="1">
      <alignment horizontal="center" vertical="top" wrapText="1"/>
    </xf>
    <xf numFmtId="1" fontId="5" fillId="6" borderId="10" xfId="0" applyNumberFormat="1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left" wrapText="1"/>
    </xf>
    <xf numFmtId="0" fontId="5" fillId="6" borderId="10" xfId="0" applyFont="1" applyFill="1" applyBorder="1" applyAlignment="1">
      <alignment vertical="top"/>
    </xf>
    <xf numFmtId="0" fontId="5" fillId="6" borderId="10" xfId="0" applyNumberFormat="1" applyFont="1" applyFill="1" applyBorder="1" applyAlignment="1">
      <alignment horizontal="center" vertical="top"/>
    </xf>
    <xf numFmtId="165" fontId="5" fillId="6" borderId="10" xfId="0" applyNumberFormat="1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vertical="top"/>
    </xf>
    <xf numFmtId="0" fontId="5" fillId="6" borderId="10" xfId="0" applyFont="1" applyFill="1" applyBorder="1" applyAlignment="1">
      <alignment horizontal="left" vertical="top" wrapText="1"/>
    </xf>
    <xf numFmtId="0" fontId="5" fillId="11" borderId="13" xfId="0" applyFont="1" applyFill="1" applyBorder="1" applyAlignment="1">
      <alignment vertical="top"/>
    </xf>
    <xf numFmtId="0" fontId="5" fillId="11" borderId="13" xfId="0" applyFont="1" applyFill="1" applyBorder="1" applyAlignment="1">
      <alignment wrapText="1"/>
    </xf>
    <xf numFmtId="3" fontId="5" fillId="11" borderId="13" xfId="0" applyNumberFormat="1" applyFont="1" applyFill="1" applyBorder="1" applyAlignment="1">
      <alignment horizontal="center" vertical="top"/>
    </xf>
    <xf numFmtId="2" fontId="5" fillId="11" borderId="13" xfId="42" applyNumberFormat="1" applyFont="1" applyFill="1" applyBorder="1" applyAlignment="1">
      <alignment horizontal="center" vertical="top"/>
    </xf>
    <xf numFmtId="4" fontId="5" fillId="11" borderId="13" xfId="0" applyNumberFormat="1" applyFont="1" applyFill="1" applyBorder="1" applyAlignment="1">
      <alignment horizontal="center" vertical="top"/>
    </xf>
    <xf numFmtId="1" fontId="5" fillId="11" borderId="13" xfId="0" applyNumberFormat="1" applyFont="1" applyFill="1" applyBorder="1" applyAlignment="1">
      <alignment horizontal="center" vertical="top"/>
    </xf>
    <xf numFmtId="2" fontId="5" fillId="11" borderId="13" xfId="0" applyNumberFormat="1" applyFont="1" applyFill="1" applyBorder="1" applyAlignment="1">
      <alignment horizontal="center" vertical="top"/>
    </xf>
    <xf numFmtId="165" fontId="7" fillId="0" borderId="10" xfId="57" applyNumberFormat="1" applyFont="1" applyFill="1" applyBorder="1" applyAlignment="1">
      <alignment horizontal="center" vertical="top"/>
      <protection/>
    </xf>
    <xf numFmtId="1" fontId="7" fillId="0" borderId="10" xfId="57" applyNumberFormat="1" applyFont="1" applyFill="1" applyBorder="1" applyAlignment="1">
      <alignment horizontal="center" vertical="top"/>
      <protection/>
    </xf>
    <xf numFmtId="165" fontId="7" fillId="0" borderId="10" xfId="56" applyNumberFormat="1" applyFont="1" applyBorder="1" applyAlignment="1">
      <alignment horizontal="center" vertical="center"/>
      <protection/>
    </xf>
    <xf numFmtId="165" fontId="7" fillId="0" borderId="10" xfId="56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165" fontId="0" fillId="0" borderId="0" xfId="0" applyNumberFormat="1" applyAlignment="1">
      <alignment/>
    </xf>
    <xf numFmtId="165" fontId="46" fillId="0" borderId="10" xfId="62" applyNumberFormat="1" applyFont="1" applyFill="1" applyBorder="1" applyAlignment="1">
      <alignment horizontal="center" vertical="top"/>
      <protection/>
    </xf>
    <xf numFmtId="166" fontId="7" fillId="0" borderId="10" xfId="0" applyNumberFormat="1" applyFont="1" applyFill="1" applyBorder="1" applyAlignment="1">
      <alignment horizontal="center" vertical="top"/>
    </xf>
    <xf numFmtId="0" fontId="47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2" xfId="56"/>
    <cellStyle name="Normal_เศรษ" xfId="57"/>
    <cellStyle name="Normal_มนุษ" xfId="58"/>
    <cellStyle name="Normal_วสก" xfId="59"/>
    <cellStyle name="Normal_วิทย" xfId="60"/>
    <cellStyle name="Normal_ศิลป" xfId="61"/>
    <cellStyle name="Normal_ศึกษา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="85" zoomScaleNormal="85" zoomScalePageLayoutView="0" workbookViewId="0" topLeftCell="A82">
      <pane xSplit="2" topLeftCell="C1" activePane="topRight" state="split"/>
      <selection pane="topLeft" activeCell="B1" sqref="B1"/>
      <selection pane="topRight" activeCell="E99" sqref="E99"/>
      <selection pane="topLeft" activeCell="B95" sqref="B95"/>
    </sheetView>
  </sheetViews>
  <sheetFormatPr defaultColWidth="9.140625" defaultRowHeight="15"/>
  <cols>
    <col min="1" max="1" width="9.00390625" style="0" customWidth="1"/>
    <col min="2" max="2" width="33.57421875" style="0" customWidth="1"/>
    <col min="3" max="3" width="7.8515625" style="0" customWidth="1"/>
    <col min="4" max="5" width="9.00390625" style="0" customWidth="1"/>
    <col min="6" max="6" width="10.140625" style="0" customWidth="1"/>
    <col min="7" max="19" width="9.00390625" style="0" customWidth="1"/>
    <col min="20" max="20" width="9.28125" style="0" customWidth="1"/>
    <col min="21" max="24" width="9.00390625" style="0" customWidth="1"/>
  </cols>
  <sheetData>
    <row r="1" spans="1:24" ht="26.25">
      <c r="A1" s="1" t="s">
        <v>121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5"/>
      <c r="V1" s="3"/>
      <c r="W1" s="3"/>
      <c r="X1" s="3"/>
    </row>
    <row r="2" spans="1:24" s="74" customFormat="1" ht="66" customHeight="1">
      <c r="A2" s="82" t="s">
        <v>0</v>
      </c>
      <c r="B2" s="83"/>
      <c r="C2" s="77" t="s">
        <v>1</v>
      </c>
      <c r="D2" s="77" t="s">
        <v>2</v>
      </c>
      <c r="E2" s="77" t="s">
        <v>3</v>
      </c>
      <c r="F2" s="77" t="s">
        <v>4</v>
      </c>
      <c r="G2" s="75" t="s">
        <v>5</v>
      </c>
      <c r="H2" s="76"/>
      <c r="I2" s="75" t="s">
        <v>6</v>
      </c>
      <c r="J2" s="76"/>
      <c r="K2" s="75" t="s">
        <v>7</v>
      </c>
      <c r="L2" s="76"/>
      <c r="M2" s="75" t="s">
        <v>8</v>
      </c>
      <c r="N2" s="76"/>
      <c r="O2" s="75" t="s">
        <v>9</v>
      </c>
      <c r="P2" s="76"/>
      <c r="Q2" s="75" t="s">
        <v>10</v>
      </c>
      <c r="R2" s="76"/>
      <c r="S2" s="75" t="s">
        <v>11</v>
      </c>
      <c r="T2" s="76"/>
      <c r="U2" s="77" t="s">
        <v>12</v>
      </c>
      <c r="V2" s="79" t="s">
        <v>13</v>
      </c>
      <c r="W2" s="80"/>
      <c r="X2" s="81"/>
    </row>
    <row r="3" spans="1:24" s="74" customFormat="1" ht="21">
      <c r="A3" s="84"/>
      <c r="B3" s="85"/>
      <c r="C3" s="78"/>
      <c r="D3" s="78"/>
      <c r="E3" s="78"/>
      <c r="F3" s="78"/>
      <c r="G3" s="6" t="s">
        <v>14</v>
      </c>
      <c r="H3" s="6" t="s">
        <v>15</v>
      </c>
      <c r="I3" s="6" t="s">
        <v>14</v>
      </c>
      <c r="J3" s="6" t="s">
        <v>15</v>
      </c>
      <c r="K3" s="6" t="s">
        <v>14</v>
      </c>
      <c r="L3" s="6" t="s">
        <v>15</v>
      </c>
      <c r="M3" s="6" t="s">
        <v>14</v>
      </c>
      <c r="N3" s="6" t="s">
        <v>15</v>
      </c>
      <c r="O3" s="7" t="s">
        <v>14</v>
      </c>
      <c r="P3" s="7" t="s">
        <v>15</v>
      </c>
      <c r="Q3" s="7" t="s">
        <v>14</v>
      </c>
      <c r="R3" s="7" t="s">
        <v>15</v>
      </c>
      <c r="S3" s="7" t="s">
        <v>14</v>
      </c>
      <c r="T3" s="7" t="s">
        <v>15</v>
      </c>
      <c r="U3" s="78"/>
      <c r="V3" s="8" t="s">
        <v>16</v>
      </c>
      <c r="W3" s="8" t="s">
        <v>17</v>
      </c>
      <c r="X3" s="8" t="s">
        <v>15</v>
      </c>
    </row>
    <row r="4" spans="1:24" ht="21">
      <c r="A4" s="44"/>
      <c r="B4" s="45" t="s">
        <v>18</v>
      </c>
      <c r="C4" s="46"/>
      <c r="D4" s="47">
        <f>SUM(D5:D9)</f>
        <v>72</v>
      </c>
      <c r="E4" s="47">
        <f>SUM(E5:E9)</f>
        <v>59</v>
      </c>
      <c r="F4" s="48">
        <f>E4*100/D4</f>
        <v>81.94444444444444</v>
      </c>
      <c r="G4" s="49">
        <f>SUM(G5:G9)</f>
        <v>26</v>
      </c>
      <c r="H4" s="48">
        <f>G4*100/E4</f>
        <v>44.067796610169495</v>
      </c>
      <c r="I4" s="47">
        <f>SUM(I5:I9)</f>
        <v>3</v>
      </c>
      <c r="J4" s="50">
        <f>I4*100/E4</f>
        <v>5.084745762711864</v>
      </c>
      <c r="K4" s="51">
        <f>SUM(K5:K9)</f>
        <v>15</v>
      </c>
      <c r="L4" s="50">
        <f>K4*100/E4</f>
        <v>25.423728813559322</v>
      </c>
      <c r="M4" s="47">
        <f>SUM(M5:M9)</f>
        <v>2</v>
      </c>
      <c r="N4" s="50">
        <f>M4*100/E4</f>
        <v>3.389830508474576</v>
      </c>
      <c r="O4" s="51">
        <f>O5+O6+O8+O9</f>
        <v>7</v>
      </c>
      <c r="P4" s="50">
        <f>O4*100/E4</f>
        <v>11.864406779661017</v>
      </c>
      <c r="Q4" s="51">
        <f>SUM(Q5:Q9)</f>
        <v>3</v>
      </c>
      <c r="R4" s="50">
        <f>Q4*100/E4</f>
        <v>5.084745762711864</v>
      </c>
      <c r="S4" s="51">
        <f>SUM(S5:S9)</f>
        <v>3</v>
      </c>
      <c r="T4" s="50">
        <f>S4*100/E4</f>
        <v>5.084745762711864</v>
      </c>
      <c r="U4" s="51">
        <f>SUM(U5:U9)</f>
        <v>13</v>
      </c>
      <c r="V4" s="51">
        <f>SUM(V5:V9)</f>
        <v>35</v>
      </c>
      <c r="W4" s="51">
        <f>SUM(W5:W9)</f>
        <v>50</v>
      </c>
      <c r="X4" s="50">
        <f>V4*100/W4</f>
        <v>70</v>
      </c>
    </row>
    <row r="5" spans="1:24" ht="21">
      <c r="A5" s="9" t="s">
        <v>19</v>
      </c>
      <c r="B5" s="10" t="s">
        <v>20</v>
      </c>
      <c r="C5" s="9" t="s">
        <v>21</v>
      </c>
      <c r="D5" s="11">
        <v>7</v>
      </c>
      <c r="E5" s="11">
        <v>5</v>
      </c>
      <c r="F5" s="12">
        <f>E5*100/D5</f>
        <v>71.42857142857143</v>
      </c>
      <c r="G5" s="68">
        <v>2</v>
      </c>
      <c r="H5" s="12">
        <f>G5*100/E5</f>
        <v>40</v>
      </c>
      <c r="I5" s="11">
        <v>0</v>
      </c>
      <c r="J5" s="13">
        <f aca="true" t="shared" si="0" ref="J5:J35">I5*100/E5</f>
        <v>0</v>
      </c>
      <c r="K5" s="14">
        <v>1</v>
      </c>
      <c r="L5" s="13">
        <f>K5*100/E5</f>
        <v>20</v>
      </c>
      <c r="M5" s="14">
        <v>1</v>
      </c>
      <c r="N5" s="13">
        <f>M5*100/E5</f>
        <v>20</v>
      </c>
      <c r="O5" s="14">
        <v>1</v>
      </c>
      <c r="P5" s="13">
        <f aca="true" t="shared" si="1" ref="P5:P36">O5*100/E5</f>
        <v>20</v>
      </c>
      <c r="Q5" s="14">
        <v>0</v>
      </c>
      <c r="R5" s="13">
        <f>Q5*100/$E5</f>
        <v>0</v>
      </c>
      <c r="S5" s="14">
        <v>0</v>
      </c>
      <c r="T5" s="13">
        <v>0</v>
      </c>
      <c r="U5" s="14">
        <f>S5+O5+Q5</f>
        <v>1</v>
      </c>
      <c r="V5" s="15">
        <f>G5+I5+Q5+S5</f>
        <v>2</v>
      </c>
      <c r="W5" s="15">
        <f>E5-M5-O5</f>
        <v>3</v>
      </c>
      <c r="X5" s="16">
        <f>V5*100/W5</f>
        <v>66.66666666666667</v>
      </c>
    </row>
    <row r="6" spans="1:24" ht="21">
      <c r="A6" s="9" t="s">
        <v>19</v>
      </c>
      <c r="B6" s="10" t="s">
        <v>22</v>
      </c>
      <c r="C6" s="9" t="s">
        <v>21</v>
      </c>
      <c r="D6" s="11">
        <v>32</v>
      </c>
      <c r="E6" s="11">
        <v>28</v>
      </c>
      <c r="F6" s="12">
        <f aca="true" t="shared" si="2" ref="F6:F79">E6*100/D6</f>
        <v>87.5</v>
      </c>
      <c r="G6" s="68">
        <v>13</v>
      </c>
      <c r="H6" s="12">
        <f aca="true" t="shared" si="3" ref="H6:H36">G6*100/E6</f>
        <v>46.42857142857143</v>
      </c>
      <c r="I6" s="11">
        <v>1</v>
      </c>
      <c r="J6" s="13">
        <f t="shared" si="0"/>
        <v>3.5714285714285716</v>
      </c>
      <c r="K6" s="14">
        <v>6</v>
      </c>
      <c r="L6" s="13">
        <f>K6*100/E6</f>
        <v>21.428571428571427</v>
      </c>
      <c r="M6" s="14">
        <v>0</v>
      </c>
      <c r="N6" s="13">
        <f>M6*100/E6</f>
        <v>0</v>
      </c>
      <c r="O6" s="14">
        <v>4</v>
      </c>
      <c r="P6" s="13">
        <f t="shared" si="1"/>
        <v>14.285714285714286</v>
      </c>
      <c r="Q6" s="14">
        <v>2</v>
      </c>
      <c r="R6" s="13">
        <f>Q6*100/$E6</f>
        <v>7.142857142857143</v>
      </c>
      <c r="S6" s="14">
        <v>2</v>
      </c>
      <c r="T6" s="13">
        <f>S6*100/$E6</f>
        <v>7.142857142857143</v>
      </c>
      <c r="U6" s="14">
        <f>S6+O6+Q6</f>
        <v>8</v>
      </c>
      <c r="V6" s="15">
        <f>G6+I6+Q6+S6</f>
        <v>18</v>
      </c>
      <c r="W6" s="15">
        <f>E6-M6-O6</f>
        <v>24</v>
      </c>
      <c r="X6" s="16">
        <f>V6*100/W6</f>
        <v>75</v>
      </c>
    </row>
    <row r="7" spans="1:24" ht="42">
      <c r="A7" s="9" t="s">
        <v>19</v>
      </c>
      <c r="B7" s="10" t="s">
        <v>128</v>
      </c>
      <c r="C7" s="9" t="s">
        <v>21</v>
      </c>
      <c r="D7" s="11">
        <v>10</v>
      </c>
      <c r="E7" s="11">
        <v>9</v>
      </c>
      <c r="F7" s="12">
        <f t="shared" si="2"/>
        <v>90</v>
      </c>
      <c r="G7" s="69">
        <v>5</v>
      </c>
      <c r="H7" s="12">
        <f>G7*100/E7</f>
        <v>55.55555555555556</v>
      </c>
      <c r="I7" s="11">
        <v>0</v>
      </c>
      <c r="J7" s="13">
        <f t="shared" si="0"/>
        <v>0</v>
      </c>
      <c r="K7" s="14">
        <v>3</v>
      </c>
      <c r="L7" s="13">
        <f>K7*100/E7</f>
        <v>33.333333333333336</v>
      </c>
      <c r="M7" s="14">
        <v>1</v>
      </c>
      <c r="N7" s="13">
        <f>M7*100/E7</f>
        <v>11.11111111111111</v>
      </c>
      <c r="O7" s="14">
        <v>0</v>
      </c>
      <c r="P7" s="13">
        <f t="shared" si="1"/>
        <v>0</v>
      </c>
      <c r="Q7" s="14">
        <v>0</v>
      </c>
      <c r="R7" s="13">
        <f>Q7*100/$E7</f>
        <v>0</v>
      </c>
      <c r="S7" s="14">
        <v>0</v>
      </c>
      <c r="T7" s="13">
        <f>S7*100/$E7</f>
        <v>0</v>
      </c>
      <c r="U7" s="14">
        <f>S7+O7+Q7</f>
        <v>0</v>
      </c>
      <c r="V7" s="15">
        <f>G7+I7+Q7+S7</f>
        <v>5</v>
      </c>
      <c r="W7" s="15">
        <f>E7-M7-O7</f>
        <v>8</v>
      </c>
      <c r="X7" s="16">
        <f>V7*100/W7</f>
        <v>62.5</v>
      </c>
    </row>
    <row r="8" spans="1:24" ht="21">
      <c r="A8" s="9" t="s">
        <v>19</v>
      </c>
      <c r="B8" s="10" t="s">
        <v>23</v>
      </c>
      <c r="C8" s="9" t="s">
        <v>21</v>
      </c>
      <c r="D8" s="11">
        <v>20</v>
      </c>
      <c r="E8" s="11">
        <v>14</v>
      </c>
      <c r="F8" s="12">
        <f>E8*100/D8</f>
        <v>70</v>
      </c>
      <c r="G8" s="68">
        <v>6</v>
      </c>
      <c r="H8" s="12">
        <f t="shared" si="3"/>
        <v>42.857142857142854</v>
      </c>
      <c r="I8" s="11">
        <v>1</v>
      </c>
      <c r="J8" s="13">
        <f t="shared" si="0"/>
        <v>7.142857142857143</v>
      </c>
      <c r="K8" s="14">
        <v>5</v>
      </c>
      <c r="L8" s="13">
        <f>K8*100/E8</f>
        <v>35.714285714285715</v>
      </c>
      <c r="M8" s="14">
        <v>0</v>
      </c>
      <c r="N8" s="13">
        <f>M8*100/E8</f>
        <v>0</v>
      </c>
      <c r="O8" s="14">
        <v>2</v>
      </c>
      <c r="P8" s="13">
        <f t="shared" si="1"/>
        <v>14.285714285714286</v>
      </c>
      <c r="Q8" s="14">
        <v>0</v>
      </c>
      <c r="R8" s="13">
        <f>Q8*100/$E8</f>
        <v>0</v>
      </c>
      <c r="S8" s="14">
        <v>0</v>
      </c>
      <c r="T8" s="13">
        <v>0</v>
      </c>
      <c r="U8" s="14">
        <f>S8+O8+Q8</f>
        <v>2</v>
      </c>
      <c r="V8" s="15">
        <f>G8+I8+Q8+S8</f>
        <v>7</v>
      </c>
      <c r="W8" s="15">
        <f>E8-M8-O8</f>
        <v>12</v>
      </c>
      <c r="X8" s="16">
        <f>V8*100/W8</f>
        <v>58.333333333333336</v>
      </c>
    </row>
    <row r="9" spans="1:24" ht="42">
      <c r="A9" s="9" t="s">
        <v>24</v>
      </c>
      <c r="B9" s="18" t="s">
        <v>25</v>
      </c>
      <c r="C9" s="9" t="s">
        <v>26</v>
      </c>
      <c r="D9" s="11">
        <v>3</v>
      </c>
      <c r="E9" s="11">
        <v>3</v>
      </c>
      <c r="F9" s="12">
        <f>E9*100/D9</f>
        <v>100</v>
      </c>
      <c r="G9" s="68">
        <v>0</v>
      </c>
      <c r="H9" s="12">
        <f t="shared" si="3"/>
        <v>0</v>
      </c>
      <c r="I9" s="11">
        <v>1</v>
      </c>
      <c r="J9" s="13">
        <f t="shared" si="0"/>
        <v>33.333333333333336</v>
      </c>
      <c r="K9" s="14">
        <v>0</v>
      </c>
      <c r="L9" s="13">
        <f>K9*100/E9</f>
        <v>0</v>
      </c>
      <c r="M9" s="14">
        <v>0</v>
      </c>
      <c r="N9" s="13">
        <f>M9*100/E9</f>
        <v>0</v>
      </c>
      <c r="O9" s="14">
        <v>0</v>
      </c>
      <c r="P9" s="13">
        <f t="shared" si="1"/>
        <v>0</v>
      </c>
      <c r="Q9" s="14">
        <v>1</v>
      </c>
      <c r="R9" s="13">
        <f>Q9*100/$E9</f>
        <v>33.333333333333336</v>
      </c>
      <c r="S9" s="14">
        <v>1</v>
      </c>
      <c r="T9" s="13">
        <v>0</v>
      </c>
      <c r="U9" s="14">
        <f>S9+O9+Q9</f>
        <v>2</v>
      </c>
      <c r="V9" s="15">
        <f>G9+I9+Q9+S9</f>
        <v>3</v>
      </c>
      <c r="W9" s="15">
        <f>E9-M9-O9</f>
        <v>3</v>
      </c>
      <c r="X9" s="16">
        <f>V9*100/W9</f>
        <v>100</v>
      </c>
    </row>
    <row r="10" spans="1:24" ht="21">
      <c r="A10" s="44"/>
      <c r="B10" s="52" t="s">
        <v>27</v>
      </c>
      <c r="C10" s="53"/>
      <c r="D10" s="44">
        <f>SUM(D11)</f>
        <v>195</v>
      </c>
      <c r="E10" s="44">
        <f>SUM(E11)</f>
        <v>73</v>
      </c>
      <c r="F10" s="48">
        <f t="shared" si="2"/>
        <v>37.43589743589744</v>
      </c>
      <c r="G10" s="49">
        <f>SUM(G11)</f>
        <v>11</v>
      </c>
      <c r="H10" s="48">
        <f>G10*100/E10</f>
        <v>15.068493150684931</v>
      </c>
      <c r="I10" s="47">
        <f>SUM(I11)</f>
        <v>4</v>
      </c>
      <c r="J10" s="50">
        <f>I10*100/E10</f>
        <v>5.47945205479452</v>
      </c>
      <c r="K10" s="51">
        <f>SUM(K11)</f>
        <v>30</v>
      </c>
      <c r="L10" s="50">
        <f>K10*100/E10</f>
        <v>41.0958904109589</v>
      </c>
      <c r="M10" s="51">
        <f>SUM(M11)</f>
        <v>24</v>
      </c>
      <c r="N10" s="50">
        <f>M10*100/E10</f>
        <v>32.87671232876713</v>
      </c>
      <c r="O10" s="51">
        <f>O11</f>
        <v>1</v>
      </c>
      <c r="P10" s="50">
        <f>O10*100/E10</f>
        <v>1.36986301369863</v>
      </c>
      <c r="Q10" s="51">
        <f>SUM(Q11)</f>
        <v>1</v>
      </c>
      <c r="R10" s="50">
        <f>Q10*100/E10</f>
        <v>1.36986301369863</v>
      </c>
      <c r="S10" s="51">
        <f>SUM(S11)</f>
        <v>2</v>
      </c>
      <c r="T10" s="50">
        <f>S10*100/E10</f>
        <v>2.73972602739726</v>
      </c>
      <c r="U10" s="51">
        <f>SUM(U11)</f>
        <v>4</v>
      </c>
      <c r="V10" s="51">
        <f>SUM(V11)</f>
        <v>18</v>
      </c>
      <c r="W10" s="51">
        <f>SUM(W11)</f>
        <v>48</v>
      </c>
      <c r="X10" s="50">
        <f>V10*100/W10</f>
        <v>37.5</v>
      </c>
    </row>
    <row r="11" spans="1:24" ht="21">
      <c r="A11" s="9" t="s">
        <v>28</v>
      </c>
      <c r="B11" s="20" t="s">
        <v>29</v>
      </c>
      <c r="C11" s="9" t="s">
        <v>21</v>
      </c>
      <c r="D11" s="9">
        <v>195</v>
      </c>
      <c r="E11" s="9">
        <v>73</v>
      </c>
      <c r="F11" s="21">
        <f t="shared" si="2"/>
        <v>37.43589743589744</v>
      </c>
      <c r="G11" s="9">
        <v>11</v>
      </c>
      <c r="H11" s="21">
        <f t="shared" si="3"/>
        <v>15.068493150684931</v>
      </c>
      <c r="I11" s="9">
        <v>4</v>
      </c>
      <c r="J11" s="16">
        <f t="shared" si="0"/>
        <v>5.47945205479452</v>
      </c>
      <c r="K11" s="15">
        <v>30</v>
      </c>
      <c r="L11" s="16">
        <f>K11*100/E11</f>
        <v>41.0958904109589</v>
      </c>
      <c r="M11" s="15">
        <v>24</v>
      </c>
      <c r="N11" s="16">
        <f aca="true" t="shared" si="4" ref="N11:N30">M11*100/E11</f>
        <v>32.87671232876713</v>
      </c>
      <c r="O11" s="15">
        <v>1</v>
      </c>
      <c r="P11" s="16">
        <f t="shared" si="1"/>
        <v>1.36986301369863</v>
      </c>
      <c r="Q11" s="15">
        <v>1</v>
      </c>
      <c r="R11" s="16">
        <f aca="true" t="shared" si="5" ref="R11:R30">Q11*100/$E11</f>
        <v>1.36986301369863</v>
      </c>
      <c r="S11" s="15">
        <v>2</v>
      </c>
      <c r="T11" s="16">
        <f>S11*100/$E11</f>
        <v>2.73972602739726</v>
      </c>
      <c r="U11" s="22">
        <f>S11+O11+Q11</f>
        <v>4</v>
      </c>
      <c r="V11" s="15">
        <f>G11+I11+Q11+S11</f>
        <v>18</v>
      </c>
      <c r="W11" s="15">
        <f>E11-M11-O11</f>
        <v>48</v>
      </c>
      <c r="X11" s="16">
        <f>V11*100/W11</f>
        <v>37.5</v>
      </c>
    </row>
    <row r="12" spans="1:24" ht="21">
      <c r="A12" s="44"/>
      <c r="B12" s="52" t="s">
        <v>30</v>
      </c>
      <c r="C12" s="53"/>
      <c r="D12" s="54">
        <f>SUM(D13:D30)</f>
        <v>585</v>
      </c>
      <c r="E12" s="55">
        <f>SUM(E13:E30)</f>
        <v>225</v>
      </c>
      <c r="F12" s="48">
        <f t="shared" si="2"/>
        <v>38.46153846153846</v>
      </c>
      <c r="G12" s="49">
        <f>SUM(G13:G30)</f>
        <v>97</v>
      </c>
      <c r="H12" s="48">
        <f>G12*100/E12</f>
        <v>43.111111111111114</v>
      </c>
      <c r="I12" s="49">
        <f>SUM(I13:I30)</f>
        <v>7</v>
      </c>
      <c r="J12" s="50">
        <f>I12*100/E12</f>
        <v>3.111111111111111</v>
      </c>
      <c r="K12" s="51">
        <f>SUM(K13:K30)</f>
        <v>75</v>
      </c>
      <c r="L12" s="50">
        <f>K12*100/E12</f>
        <v>33.333333333333336</v>
      </c>
      <c r="M12" s="51">
        <f>SUM(M13:M30)</f>
        <v>4</v>
      </c>
      <c r="N12" s="50">
        <f>M12*100/E12</f>
        <v>1.7777777777777777</v>
      </c>
      <c r="O12" s="51">
        <f>SUM(O13:O30)</f>
        <v>22</v>
      </c>
      <c r="P12" s="50">
        <f>O12*100/E12</f>
        <v>9.777777777777779</v>
      </c>
      <c r="Q12" s="51">
        <f>SUM(Q13:Q30)</f>
        <v>16</v>
      </c>
      <c r="R12" s="50">
        <f>Q12*100/E12</f>
        <v>7.111111111111111</v>
      </c>
      <c r="S12" s="51">
        <f>SUM(S13:S30)</f>
        <v>4</v>
      </c>
      <c r="T12" s="50">
        <f>S12*100/E12</f>
        <v>1.7777777777777777</v>
      </c>
      <c r="U12" s="51">
        <f>SUM(U13:U30)</f>
        <v>42</v>
      </c>
      <c r="V12" s="51">
        <f>SUM(V13:V30)</f>
        <v>124</v>
      </c>
      <c r="W12" s="51">
        <f>SUM(W13:W30)</f>
        <v>199</v>
      </c>
      <c r="X12" s="50">
        <f>V12*100/W12</f>
        <v>62.311557788944725</v>
      </c>
    </row>
    <row r="13" spans="1:24" ht="21">
      <c r="A13" s="9" t="s">
        <v>31</v>
      </c>
      <c r="B13" s="20" t="s">
        <v>32</v>
      </c>
      <c r="C13" s="9" t="s">
        <v>21</v>
      </c>
      <c r="D13" s="11">
        <v>90</v>
      </c>
      <c r="E13" s="23">
        <v>45</v>
      </c>
      <c r="F13" s="12">
        <f t="shared" si="2"/>
        <v>50</v>
      </c>
      <c r="G13" s="23">
        <v>14</v>
      </c>
      <c r="H13" s="12">
        <f t="shared" si="3"/>
        <v>31.11111111111111</v>
      </c>
      <c r="I13" s="23">
        <v>3</v>
      </c>
      <c r="J13" s="13">
        <f t="shared" si="0"/>
        <v>6.666666666666667</v>
      </c>
      <c r="K13" s="14">
        <v>21</v>
      </c>
      <c r="L13" s="13">
        <f aca="true" t="shared" si="6" ref="L13:L35">K13*100/E13</f>
        <v>46.666666666666664</v>
      </c>
      <c r="M13" s="14">
        <v>1</v>
      </c>
      <c r="N13" s="13">
        <f t="shared" si="4"/>
        <v>2.2222222222222223</v>
      </c>
      <c r="O13" s="14">
        <v>2</v>
      </c>
      <c r="P13" s="13">
        <f t="shared" si="1"/>
        <v>4.444444444444445</v>
      </c>
      <c r="Q13" s="14">
        <v>4</v>
      </c>
      <c r="R13" s="13">
        <f t="shared" si="5"/>
        <v>8.88888888888889</v>
      </c>
      <c r="S13" s="14">
        <v>0</v>
      </c>
      <c r="T13" s="13">
        <f aca="true" t="shared" si="7" ref="T13:T36">S13*100/$E13</f>
        <v>0</v>
      </c>
      <c r="U13" s="14">
        <f>S13+O13+Q13</f>
        <v>6</v>
      </c>
      <c r="V13" s="15">
        <f aca="true" t="shared" si="8" ref="V13:V30">G13+I13+Q13+S13</f>
        <v>21</v>
      </c>
      <c r="W13" s="15">
        <f aca="true" t="shared" si="9" ref="W13:W30">E13-M13-O13</f>
        <v>42</v>
      </c>
      <c r="X13" s="16">
        <f>V13*100/W13</f>
        <v>50</v>
      </c>
    </row>
    <row r="14" spans="1:24" ht="21">
      <c r="A14" s="9" t="s">
        <v>135</v>
      </c>
      <c r="B14" s="20" t="s">
        <v>122</v>
      </c>
      <c r="C14" s="9" t="s">
        <v>21</v>
      </c>
      <c r="D14" s="11">
        <v>21</v>
      </c>
      <c r="E14" s="23">
        <v>5</v>
      </c>
      <c r="F14" s="12">
        <f t="shared" si="2"/>
        <v>23.80952380952381</v>
      </c>
      <c r="G14" s="23">
        <v>2</v>
      </c>
      <c r="H14" s="12">
        <f t="shared" si="3"/>
        <v>40</v>
      </c>
      <c r="I14" s="23">
        <v>0</v>
      </c>
      <c r="J14" s="13">
        <f t="shared" si="0"/>
        <v>0</v>
      </c>
      <c r="K14" s="14">
        <v>2</v>
      </c>
      <c r="L14" s="13">
        <f t="shared" si="6"/>
        <v>40</v>
      </c>
      <c r="M14" s="14">
        <v>0</v>
      </c>
      <c r="N14" s="13">
        <f t="shared" si="4"/>
        <v>0</v>
      </c>
      <c r="O14" s="14">
        <v>1</v>
      </c>
      <c r="P14" s="13">
        <f t="shared" si="1"/>
        <v>20</v>
      </c>
      <c r="Q14" s="14">
        <v>0</v>
      </c>
      <c r="R14" s="13">
        <f t="shared" si="5"/>
        <v>0</v>
      </c>
      <c r="S14" s="14">
        <v>0</v>
      </c>
      <c r="T14" s="13">
        <f t="shared" si="7"/>
        <v>0</v>
      </c>
      <c r="U14" s="14">
        <f aca="true" t="shared" si="10" ref="U14:U30">S14+O14+Q14</f>
        <v>1</v>
      </c>
      <c r="V14" s="15">
        <f t="shared" si="8"/>
        <v>2</v>
      </c>
      <c r="W14" s="15">
        <f t="shared" si="9"/>
        <v>4</v>
      </c>
      <c r="X14" s="16">
        <f aca="true" t="shared" si="11" ref="X14:X30">V14*100/W14</f>
        <v>50</v>
      </c>
    </row>
    <row r="15" spans="1:24" ht="21">
      <c r="A15" s="9" t="s">
        <v>19</v>
      </c>
      <c r="B15" s="18" t="s">
        <v>33</v>
      </c>
      <c r="C15" s="9" t="s">
        <v>21</v>
      </c>
      <c r="D15" s="11">
        <v>39</v>
      </c>
      <c r="E15" s="23">
        <v>34</v>
      </c>
      <c r="F15" s="12">
        <f t="shared" si="2"/>
        <v>87.17948717948718</v>
      </c>
      <c r="G15" s="25">
        <v>20</v>
      </c>
      <c r="H15" s="12">
        <f t="shared" si="3"/>
        <v>58.8235294117647</v>
      </c>
      <c r="I15" s="25">
        <v>2</v>
      </c>
      <c r="J15" s="13">
        <f t="shared" si="0"/>
        <v>5.882352941176471</v>
      </c>
      <c r="K15" s="14">
        <v>8</v>
      </c>
      <c r="L15" s="13">
        <f t="shared" si="6"/>
        <v>23.529411764705884</v>
      </c>
      <c r="M15" s="14">
        <v>0</v>
      </c>
      <c r="N15" s="13">
        <f t="shared" si="4"/>
        <v>0</v>
      </c>
      <c r="O15" s="14">
        <v>1</v>
      </c>
      <c r="P15" s="13">
        <f t="shared" si="1"/>
        <v>2.9411764705882355</v>
      </c>
      <c r="Q15" s="14">
        <v>3</v>
      </c>
      <c r="R15" s="13">
        <f t="shared" si="5"/>
        <v>8.823529411764707</v>
      </c>
      <c r="S15" s="14">
        <v>0</v>
      </c>
      <c r="T15" s="13">
        <f t="shared" si="7"/>
        <v>0</v>
      </c>
      <c r="U15" s="14">
        <f t="shared" si="10"/>
        <v>4</v>
      </c>
      <c r="V15" s="15">
        <f t="shared" si="8"/>
        <v>25</v>
      </c>
      <c r="W15" s="15">
        <f t="shared" si="9"/>
        <v>33</v>
      </c>
      <c r="X15" s="16">
        <f t="shared" si="11"/>
        <v>75.75757575757575</v>
      </c>
    </row>
    <row r="16" spans="1:24" ht="21">
      <c r="A16" s="9" t="s">
        <v>34</v>
      </c>
      <c r="B16" s="18" t="s">
        <v>35</v>
      </c>
      <c r="C16" s="9" t="s">
        <v>21</v>
      </c>
      <c r="D16" s="11">
        <v>56</v>
      </c>
      <c r="E16" s="23">
        <v>11</v>
      </c>
      <c r="F16" s="12">
        <f t="shared" si="2"/>
        <v>19.642857142857142</v>
      </c>
      <c r="G16" s="23">
        <v>3</v>
      </c>
      <c r="H16" s="12">
        <f t="shared" si="3"/>
        <v>27.272727272727273</v>
      </c>
      <c r="I16" s="23">
        <v>1</v>
      </c>
      <c r="J16" s="13">
        <f t="shared" si="0"/>
        <v>9.090909090909092</v>
      </c>
      <c r="K16" s="14">
        <v>4</v>
      </c>
      <c r="L16" s="13">
        <f t="shared" si="6"/>
        <v>36.36363636363637</v>
      </c>
      <c r="M16" s="14">
        <v>0</v>
      </c>
      <c r="N16" s="13">
        <f t="shared" si="4"/>
        <v>0</v>
      </c>
      <c r="O16" s="14">
        <v>1</v>
      </c>
      <c r="P16" s="13">
        <f t="shared" si="1"/>
        <v>9.090909090909092</v>
      </c>
      <c r="Q16" s="14">
        <v>2</v>
      </c>
      <c r="R16" s="13">
        <f t="shared" si="5"/>
        <v>18.181818181818183</v>
      </c>
      <c r="S16" s="14">
        <v>0</v>
      </c>
      <c r="T16" s="13">
        <f t="shared" si="7"/>
        <v>0</v>
      </c>
      <c r="U16" s="14">
        <f t="shared" si="10"/>
        <v>3</v>
      </c>
      <c r="V16" s="15">
        <f t="shared" si="8"/>
        <v>6</v>
      </c>
      <c r="W16" s="15">
        <f t="shared" si="9"/>
        <v>10</v>
      </c>
      <c r="X16" s="16">
        <f t="shared" si="11"/>
        <v>60</v>
      </c>
    </row>
    <row r="17" spans="1:24" ht="21">
      <c r="A17" s="9" t="s">
        <v>34</v>
      </c>
      <c r="B17" s="18" t="s">
        <v>36</v>
      </c>
      <c r="C17" s="9" t="s">
        <v>21</v>
      </c>
      <c r="D17" s="11">
        <v>52</v>
      </c>
      <c r="E17" s="23">
        <v>18</v>
      </c>
      <c r="F17" s="12">
        <f t="shared" si="2"/>
        <v>34.61538461538461</v>
      </c>
      <c r="G17" s="23">
        <v>5</v>
      </c>
      <c r="H17" s="12">
        <f t="shared" si="3"/>
        <v>27.77777777777778</v>
      </c>
      <c r="I17" s="23">
        <v>0</v>
      </c>
      <c r="J17" s="13">
        <f t="shared" si="0"/>
        <v>0</v>
      </c>
      <c r="K17" s="14">
        <v>13</v>
      </c>
      <c r="L17" s="13">
        <f t="shared" si="6"/>
        <v>72.22222222222223</v>
      </c>
      <c r="M17" s="14">
        <v>0</v>
      </c>
      <c r="N17" s="13">
        <f t="shared" si="4"/>
        <v>0</v>
      </c>
      <c r="O17" s="14">
        <v>0</v>
      </c>
      <c r="P17" s="13">
        <f t="shared" si="1"/>
        <v>0</v>
      </c>
      <c r="Q17" s="14">
        <v>0</v>
      </c>
      <c r="R17" s="13">
        <f t="shared" si="5"/>
        <v>0</v>
      </c>
      <c r="S17" s="14">
        <v>0</v>
      </c>
      <c r="T17" s="13">
        <f t="shared" si="7"/>
        <v>0</v>
      </c>
      <c r="U17" s="14">
        <f t="shared" si="10"/>
        <v>0</v>
      </c>
      <c r="V17" s="15">
        <f t="shared" si="8"/>
        <v>5</v>
      </c>
      <c r="W17" s="15">
        <f t="shared" si="9"/>
        <v>18</v>
      </c>
      <c r="X17" s="16">
        <f t="shared" si="11"/>
        <v>27.77777777777778</v>
      </c>
    </row>
    <row r="18" spans="1:24" ht="21">
      <c r="A18" s="9" t="s">
        <v>34</v>
      </c>
      <c r="B18" s="18" t="s">
        <v>37</v>
      </c>
      <c r="C18" s="9" t="s">
        <v>21</v>
      </c>
      <c r="D18" s="11">
        <v>32</v>
      </c>
      <c r="E18" s="23">
        <v>8</v>
      </c>
      <c r="F18" s="12">
        <f t="shared" si="2"/>
        <v>25</v>
      </c>
      <c r="G18" s="23">
        <v>5</v>
      </c>
      <c r="H18" s="12">
        <f t="shared" si="3"/>
        <v>62.5</v>
      </c>
      <c r="I18" s="23">
        <v>0</v>
      </c>
      <c r="J18" s="13">
        <f t="shared" si="0"/>
        <v>0</v>
      </c>
      <c r="K18" s="14">
        <v>2</v>
      </c>
      <c r="L18" s="13">
        <f t="shared" si="6"/>
        <v>25</v>
      </c>
      <c r="M18" s="14">
        <v>1</v>
      </c>
      <c r="N18" s="13">
        <f t="shared" si="4"/>
        <v>12.5</v>
      </c>
      <c r="O18" s="14">
        <v>0</v>
      </c>
      <c r="P18" s="13">
        <f t="shared" si="1"/>
        <v>0</v>
      </c>
      <c r="Q18" s="14">
        <v>0</v>
      </c>
      <c r="R18" s="13">
        <f t="shared" si="5"/>
        <v>0</v>
      </c>
      <c r="S18" s="14">
        <v>0</v>
      </c>
      <c r="T18" s="13">
        <f t="shared" si="7"/>
        <v>0</v>
      </c>
      <c r="U18" s="14">
        <f t="shared" si="10"/>
        <v>0</v>
      </c>
      <c r="V18" s="15">
        <f t="shared" si="8"/>
        <v>5</v>
      </c>
      <c r="W18" s="15">
        <f t="shared" si="9"/>
        <v>7</v>
      </c>
      <c r="X18" s="16">
        <f t="shared" si="11"/>
        <v>71.42857142857143</v>
      </c>
    </row>
    <row r="19" spans="1:24" ht="21">
      <c r="A19" s="9" t="s">
        <v>34</v>
      </c>
      <c r="B19" s="18" t="s">
        <v>38</v>
      </c>
      <c r="C19" s="9" t="s">
        <v>21</v>
      </c>
      <c r="D19" s="11">
        <v>73</v>
      </c>
      <c r="E19" s="23">
        <v>36</v>
      </c>
      <c r="F19" s="12">
        <f t="shared" si="2"/>
        <v>49.31506849315068</v>
      </c>
      <c r="G19" s="23">
        <v>18</v>
      </c>
      <c r="H19" s="12">
        <f t="shared" si="3"/>
        <v>50</v>
      </c>
      <c r="I19" s="23">
        <v>1</v>
      </c>
      <c r="J19" s="13">
        <f t="shared" si="0"/>
        <v>2.7777777777777777</v>
      </c>
      <c r="K19" s="14">
        <v>4</v>
      </c>
      <c r="L19" s="13">
        <f t="shared" si="6"/>
        <v>11.11111111111111</v>
      </c>
      <c r="M19" s="14">
        <v>1</v>
      </c>
      <c r="N19" s="13">
        <f t="shared" si="4"/>
        <v>2.7777777777777777</v>
      </c>
      <c r="O19" s="14">
        <v>11</v>
      </c>
      <c r="P19" s="13">
        <f t="shared" si="1"/>
        <v>30.555555555555557</v>
      </c>
      <c r="Q19" s="14">
        <v>0</v>
      </c>
      <c r="R19" s="13">
        <f t="shared" si="5"/>
        <v>0</v>
      </c>
      <c r="S19" s="14">
        <v>1</v>
      </c>
      <c r="T19" s="13">
        <f t="shared" si="7"/>
        <v>2.7777777777777777</v>
      </c>
      <c r="U19" s="14">
        <f t="shared" si="10"/>
        <v>12</v>
      </c>
      <c r="V19" s="15">
        <f t="shared" si="8"/>
        <v>20</v>
      </c>
      <c r="W19" s="15">
        <f t="shared" si="9"/>
        <v>24</v>
      </c>
      <c r="X19" s="16">
        <f t="shared" si="11"/>
        <v>83.33333333333333</v>
      </c>
    </row>
    <row r="20" spans="1:24" ht="21">
      <c r="A20" s="9" t="s">
        <v>34</v>
      </c>
      <c r="B20" s="18" t="s">
        <v>132</v>
      </c>
      <c r="C20" s="9" t="s">
        <v>21</v>
      </c>
      <c r="D20" s="11">
        <v>9</v>
      </c>
      <c r="E20" s="23">
        <v>1</v>
      </c>
      <c r="F20" s="12">
        <f t="shared" si="2"/>
        <v>11.11111111111111</v>
      </c>
      <c r="G20" s="23">
        <v>0</v>
      </c>
      <c r="H20" s="12">
        <f t="shared" si="3"/>
        <v>0</v>
      </c>
      <c r="I20" s="23">
        <v>0</v>
      </c>
      <c r="J20" s="13">
        <f t="shared" si="0"/>
        <v>0</v>
      </c>
      <c r="K20" s="14">
        <v>0</v>
      </c>
      <c r="L20" s="13">
        <f t="shared" si="6"/>
        <v>0</v>
      </c>
      <c r="M20" s="14">
        <v>0</v>
      </c>
      <c r="N20" s="13">
        <f t="shared" si="4"/>
        <v>0</v>
      </c>
      <c r="O20" s="14">
        <v>1</v>
      </c>
      <c r="P20" s="13">
        <f t="shared" si="1"/>
        <v>100</v>
      </c>
      <c r="Q20" s="14">
        <v>0</v>
      </c>
      <c r="R20" s="13">
        <f t="shared" si="5"/>
        <v>0</v>
      </c>
      <c r="S20" s="14">
        <v>0</v>
      </c>
      <c r="T20" s="13">
        <f t="shared" si="7"/>
        <v>0</v>
      </c>
      <c r="U20" s="14">
        <f>S20+O20+Q20</f>
        <v>1</v>
      </c>
      <c r="V20" s="15">
        <f>G20+I20+Q20+S20</f>
        <v>0</v>
      </c>
      <c r="W20" s="15">
        <f>E20-M20-O20</f>
        <v>0</v>
      </c>
      <c r="X20" s="16" t="e">
        <f>V20*100/W20</f>
        <v>#DIV/0!</v>
      </c>
    </row>
    <row r="21" spans="1:24" ht="21">
      <c r="A21" s="9" t="s">
        <v>34</v>
      </c>
      <c r="B21" s="18" t="s">
        <v>39</v>
      </c>
      <c r="C21" s="9" t="s">
        <v>21</v>
      </c>
      <c r="D21" s="11">
        <v>48</v>
      </c>
      <c r="E21" s="23">
        <v>5</v>
      </c>
      <c r="F21" s="12">
        <f t="shared" si="2"/>
        <v>10.416666666666666</v>
      </c>
      <c r="G21" s="23">
        <v>2</v>
      </c>
      <c r="H21" s="12">
        <f t="shared" si="3"/>
        <v>40</v>
      </c>
      <c r="I21" s="23">
        <v>0</v>
      </c>
      <c r="J21" s="13">
        <f t="shared" si="0"/>
        <v>0</v>
      </c>
      <c r="K21" s="14">
        <v>3</v>
      </c>
      <c r="L21" s="13">
        <f t="shared" si="6"/>
        <v>60</v>
      </c>
      <c r="M21" s="14">
        <v>0</v>
      </c>
      <c r="N21" s="13">
        <f t="shared" si="4"/>
        <v>0</v>
      </c>
      <c r="O21" s="14">
        <v>0</v>
      </c>
      <c r="P21" s="13">
        <f t="shared" si="1"/>
        <v>0</v>
      </c>
      <c r="Q21" s="14">
        <v>0</v>
      </c>
      <c r="R21" s="13">
        <f t="shared" si="5"/>
        <v>0</v>
      </c>
      <c r="S21" s="14">
        <v>0</v>
      </c>
      <c r="T21" s="13">
        <f t="shared" si="7"/>
        <v>0</v>
      </c>
      <c r="U21" s="14">
        <f t="shared" si="10"/>
        <v>0</v>
      </c>
      <c r="V21" s="15">
        <f t="shared" si="8"/>
        <v>2</v>
      </c>
      <c r="W21" s="15">
        <f t="shared" si="9"/>
        <v>5</v>
      </c>
      <c r="X21" s="16">
        <f t="shared" si="11"/>
        <v>40</v>
      </c>
    </row>
    <row r="22" spans="1:24" ht="21">
      <c r="A22" s="9" t="s">
        <v>40</v>
      </c>
      <c r="B22" s="18" t="s">
        <v>41</v>
      </c>
      <c r="C22" s="9" t="s">
        <v>21</v>
      </c>
      <c r="D22" s="11">
        <v>44</v>
      </c>
      <c r="E22" s="23">
        <v>19</v>
      </c>
      <c r="F22" s="12">
        <f t="shared" si="2"/>
        <v>43.18181818181818</v>
      </c>
      <c r="G22" s="23">
        <v>9</v>
      </c>
      <c r="H22" s="12">
        <f t="shared" si="3"/>
        <v>47.36842105263158</v>
      </c>
      <c r="I22" s="23">
        <v>0</v>
      </c>
      <c r="J22" s="13">
        <f t="shared" si="0"/>
        <v>0</v>
      </c>
      <c r="K22" s="14">
        <v>9</v>
      </c>
      <c r="L22" s="13">
        <f t="shared" si="6"/>
        <v>47.36842105263158</v>
      </c>
      <c r="M22" s="14">
        <v>0</v>
      </c>
      <c r="N22" s="13">
        <f t="shared" si="4"/>
        <v>0</v>
      </c>
      <c r="O22" s="14">
        <v>0</v>
      </c>
      <c r="P22" s="13">
        <f t="shared" si="1"/>
        <v>0</v>
      </c>
      <c r="Q22" s="14">
        <v>0</v>
      </c>
      <c r="R22" s="13">
        <f t="shared" si="5"/>
        <v>0</v>
      </c>
      <c r="S22" s="14">
        <v>1</v>
      </c>
      <c r="T22" s="13">
        <f t="shared" si="7"/>
        <v>5.2631578947368425</v>
      </c>
      <c r="U22" s="14">
        <f t="shared" si="10"/>
        <v>1</v>
      </c>
      <c r="V22" s="15">
        <f t="shared" si="8"/>
        <v>10</v>
      </c>
      <c r="W22" s="15">
        <f t="shared" si="9"/>
        <v>19</v>
      </c>
      <c r="X22" s="16">
        <f t="shared" si="11"/>
        <v>52.63157894736842</v>
      </c>
    </row>
    <row r="23" spans="1:24" ht="21">
      <c r="A23" s="9" t="s">
        <v>40</v>
      </c>
      <c r="B23" s="18" t="s">
        <v>42</v>
      </c>
      <c r="C23" s="9" t="s">
        <v>21</v>
      </c>
      <c r="D23" s="11">
        <v>66</v>
      </c>
      <c r="E23" s="23">
        <v>17</v>
      </c>
      <c r="F23" s="12">
        <f t="shared" si="2"/>
        <v>25.757575757575758</v>
      </c>
      <c r="G23" s="23">
        <v>11</v>
      </c>
      <c r="H23" s="12">
        <f t="shared" si="3"/>
        <v>64.70588235294117</v>
      </c>
      <c r="I23" s="23">
        <v>0</v>
      </c>
      <c r="J23" s="13">
        <f t="shared" si="0"/>
        <v>0</v>
      </c>
      <c r="K23" s="14">
        <v>0</v>
      </c>
      <c r="L23" s="13">
        <f t="shared" si="6"/>
        <v>0</v>
      </c>
      <c r="M23" s="14">
        <v>0</v>
      </c>
      <c r="N23" s="13">
        <f t="shared" si="4"/>
        <v>0</v>
      </c>
      <c r="O23" s="14">
        <v>4</v>
      </c>
      <c r="P23" s="13">
        <f t="shared" si="1"/>
        <v>23.529411764705884</v>
      </c>
      <c r="Q23" s="14">
        <v>1</v>
      </c>
      <c r="R23" s="13">
        <f t="shared" si="5"/>
        <v>5.882352941176471</v>
      </c>
      <c r="S23" s="14">
        <v>1</v>
      </c>
      <c r="T23" s="13">
        <f t="shared" si="7"/>
        <v>5.882352941176471</v>
      </c>
      <c r="U23" s="14">
        <f t="shared" si="10"/>
        <v>6</v>
      </c>
      <c r="V23" s="15">
        <f t="shared" si="8"/>
        <v>13</v>
      </c>
      <c r="W23" s="15">
        <f t="shared" si="9"/>
        <v>13</v>
      </c>
      <c r="X23" s="16">
        <f t="shared" si="11"/>
        <v>100</v>
      </c>
    </row>
    <row r="24" spans="1:24" ht="21">
      <c r="A24" s="9" t="s">
        <v>40</v>
      </c>
      <c r="B24" s="18" t="s">
        <v>43</v>
      </c>
      <c r="C24" s="9" t="s">
        <v>21</v>
      </c>
      <c r="D24" s="11">
        <v>40</v>
      </c>
      <c r="E24" s="23">
        <v>21</v>
      </c>
      <c r="F24" s="12">
        <f t="shared" si="2"/>
        <v>52.5</v>
      </c>
      <c r="G24" s="23">
        <v>6</v>
      </c>
      <c r="H24" s="12">
        <f t="shared" si="3"/>
        <v>28.571428571428573</v>
      </c>
      <c r="I24" s="23">
        <v>0</v>
      </c>
      <c r="J24" s="13">
        <f t="shared" si="0"/>
        <v>0</v>
      </c>
      <c r="K24" s="14">
        <v>8</v>
      </c>
      <c r="L24" s="13">
        <f t="shared" si="6"/>
        <v>38.095238095238095</v>
      </c>
      <c r="M24" s="14">
        <v>1</v>
      </c>
      <c r="N24" s="13">
        <f t="shared" si="4"/>
        <v>4.761904761904762</v>
      </c>
      <c r="O24" s="14">
        <v>1</v>
      </c>
      <c r="P24" s="13">
        <f t="shared" si="1"/>
        <v>4.761904761904762</v>
      </c>
      <c r="Q24" s="14">
        <v>5</v>
      </c>
      <c r="R24" s="13">
        <f t="shared" si="5"/>
        <v>23.80952380952381</v>
      </c>
      <c r="S24" s="14">
        <v>0</v>
      </c>
      <c r="T24" s="13">
        <f t="shared" si="7"/>
        <v>0</v>
      </c>
      <c r="U24" s="14">
        <f t="shared" si="10"/>
        <v>6</v>
      </c>
      <c r="V24" s="15">
        <f t="shared" si="8"/>
        <v>11</v>
      </c>
      <c r="W24" s="15">
        <f t="shared" si="9"/>
        <v>19</v>
      </c>
      <c r="X24" s="16">
        <f t="shared" si="11"/>
        <v>57.89473684210526</v>
      </c>
    </row>
    <row r="25" spans="1:24" ht="21">
      <c r="A25" s="9" t="s">
        <v>44</v>
      </c>
      <c r="B25" s="18" t="s">
        <v>45</v>
      </c>
      <c r="C25" s="9" t="s">
        <v>26</v>
      </c>
      <c r="D25" s="11">
        <v>1</v>
      </c>
      <c r="E25" s="23">
        <v>0</v>
      </c>
      <c r="F25" s="12">
        <f t="shared" si="2"/>
        <v>0</v>
      </c>
      <c r="G25" s="23">
        <v>0</v>
      </c>
      <c r="H25" s="12" t="e">
        <f t="shared" si="3"/>
        <v>#DIV/0!</v>
      </c>
      <c r="I25" s="23">
        <v>0</v>
      </c>
      <c r="J25" s="13" t="e">
        <f t="shared" si="0"/>
        <v>#DIV/0!</v>
      </c>
      <c r="K25" s="14">
        <v>0</v>
      </c>
      <c r="L25" s="13" t="e">
        <f t="shared" si="6"/>
        <v>#DIV/0!</v>
      </c>
      <c r="M25" s="14">
        <v>0</v>
      </c>
      <c r="N25" s="13" t="e">
        <f t="shared" si="4"/>
        <v>#DIV/0!</v>
      </c>
      <c r="O25" s="14">
        <v>0</v>
      </c>
      <c r="P25" s="13" t="e">
        <f t="shared" si="1"/>
        <v>#DIV/0!</v>
      </c>
      <c r="Q25" s="14">
        <v>0</v>
      </c>
      <c r="R25" s="13" t="e">
        <f t="shared" si="5"/>
        <v>#DIV/0!</v>
      </c>
      <c r="S25" s="14">
        <v>0</v>
      </c>
      <c r="T25" s="13" t="e">
        <f t="shared" si="7"/>
        <v>#DIV/0!</v>
      </c>
      <c r="U25" s="14">
        <f t="shared" si="10"/>
        <v>0</v>
      </c>
      <c r="V25" s="15">
        <f t="shared" si="8"/>
        <v>0</v>
      </c>
      <c r="W25" s="15">
        <f t="shared" si="9"/>
        <v>0</v>
      </c>
      <c r="X25" s="16" t="e">
        <f t="shared" si="11"/>
        <v>#DIV/0!</v>
      </c>
    </row>
    <row r="26" spans="1:24" ht="21">
      <c r="A26" s="9" t="s">
        <v>44</v>
      </c>
      <c r="B26" s="18" t="s">
        <v>46</v>
      </c>
      <c r="C26" s="9" t="s">
        <v>26</v>
      </c>
      <c r="D26" s="11">
        <v>1</v>
      </c>
      <c r="E26" s="23">
        <v>0</v>
      </c>
      <c r="F26" s="12">
        <f t="shared" si="2"/>
        <v>0</v>
      </c>
      <c r="G26" s="23">
        <v>0</v>
      </c>
      <c r="H26" s="12" t="e">
        <f t="shared" si="3"/>
        <v>#DIV/0!</v>
      </c>
      <c r="I26" s="23">
        <v>0</v>
      </c>
      <c r="J26" s="13" t="e">
        <f t="shared" si="0"/>
        <v>#DIV/0!</v>
      </c>
      <c r="K26" s="14">
        <v>0</v>
      </c>
      <c r="L26" s="13" t="e">
        <f t="shared" si="6"/>
        <v>#DIV/0!</v>
      </c>
      <c r="M26" s="14">
        <v>0</v>
      </c>
      <c r="N26" s="13" t="e">
        <f t="shared" si="4"/>
        <v>#DIV/0!</v>
      </c>
      <c r="O26" s="14">
        <v>0</v>
      </c>
      <c r="P26" s="13" t="e">
        <f t="shared" si="1"/>
        <v>#DIV/0!</v>
      </c>
      <c r="Q26" s="14">
        <v>0</v>
      </c>
      <c r="R26" s="13" t="e">
        <f t="shared" si="5"/>
        <v>#DIV/0!</v>
      </c>
      <c r="S26" s="14">
        <v>0</v>
      </c>
      <c r="T26" s="13" t="e">
        <f t="shared" si="7"/>
        <v>#DIV/0!</v>
      </c>
      <c r="U26" s="14">
        <f t="shared" si="10"/>
        <v>0</v>
      </c>
      <c r="V26" s="15">
        <f t="shared" si="8"/>
        <v>0</v>
      </c>
      <c r="W26" s="15">
        <f t="shared" si="9"/>
        <v>0</v>
      </c>
      <c r="X26" s="16" t="e">
        <f t="shared" si="11"/>
        <v>#DIV/0!</v>
      </c>
    </row>
    <row r="27" spans="1:24" ht="21">
      <c r="A27" s="9" t="s">
        <v>44</v>
      </c>
      <c r="B27" s="18" t="s">
        <v>47</v>
      </c>
      <c r="C27" s="9" t="s">
        <v>26</v>
      </c>
      <c r="D27" s="11">
        <v>4</v>
      </c>
      <c r="E27" s="23">
        <v>2</v>
      </c>
      <c r="F27" s="12">
        <f t="shared" si="2"/>
        <v>50</v>
      </c>
      <c r="G27" s="23">
        <v>1</v>
      </c>
      <c r="H27" s="12">
        <f t="shared" si="3"/>
        <v>50</v>
      </c>
      <c r="I27" s="23">
        <v>0</v>
      </c>
      <c r="J27" s="13">
        <f t="shared" si="0"/>
        <v>0</v>
      </c>
      <c r="K27" s="14">
        <v>1</v>
      </c>
      <c r="L27" s="13">
        <f t="shared" si="6"/>
        <v>50</v>
      </c>
      <c r="M27" s="14">
        <v>0</v>
      </c>
      <c r="N27" s="13">
        <f t="shared" si="4"/>
        <v>0</v>
      </c>
      <c r="O27" s="14">
        <v>0</v>
      </c>
      <c r="P27" s="13">
        <f t="shared" si="1"/>
        <v>0</v>
      </c>
      <c r="Q27" s="14">
        <v>0</v>
      </c>
      <c r="R27" s="13">
        <f t="shared" si="5"/>
        <v>0</v>
      </c>
      <c r="S27" s="14">
        <v>0</v>
      </c>
      <c r="T27" s="13">
        <f t="shared" si="7"/>
        <v>0</v>
      </c>
      <c r="U27" s="14">
        <f t="shared" si="10"/>
        <v>0</v>
      </c>
      <c r="V27" s="15">
        <f t="shared" si="8"/>
        <v>1</v>
      </c>
      <c r="W27" s="15">
        <f t="shared" si="9"/>
        <v>2</v>
      </c>
      <c r="X27" s="16">
        <f t="shared" si="11"/>
        <v>50</v>
      </c>
    </row>
    <row r="28" spans="1:24" ht="21">
      <c r="A28" s="9" t="s">
        <v>44</v>
      </c>
      <c r="B28" s="18" t="s">
        <v>130</v>
      </c>
      <c r="C28" s="9" t="s">
        <v>26</v>
      </c>
      <c r="D28" s="11">
        <v>2</v>
      </c>
      <c r="E28" s="23">
        <v>2</v>
      </c>
      <c r="F28" s="12">
        <f t="shared" si="2"/>
        <v>100</v>
      </c>
      <c r="G28" s="25">
        <v>1</v>
      </c>
      <c r="H28" s="12">
        <f t="shared" si="3"/>
        <v>50</v>
      </c>
      <c r="I28" s="25">
        <v>0</v>
      </c>
      <c r="J28" s="13">
        <f t="shared" si="0"/>
        <v>0</v>
      </c>
      <c r="K28" s="14">
        <v>0</v>
      </c>
      <c r="L28" s="13">
        <f t="shared" si="6"/>
        <v>0</v>
      </c>
      <c r="M28" s="14">
        <v>0</v>
      </c>
      <c r="N28" s="13">
        <f t="shared" si="4"/>
        <v>0</v>
      </c>
      <c r="O28" s="14">
        <v>0</v>
      </c>
      <c r="P28" s="13">
        <f t="shared" si="1"/>
        <v>0</v>
      </c>
      <c r="Q28" s="14">
        <v>1</v>
      </c>
      <c r="R28" s="13">
        <f t="shared" si="5"/>
        <v>50</v>
      </c>
      <c r="S28" s="14">
        <v>0</v>
      </c>
      <c r="T28" s="13">
        <f t="shared" si="7"/>
        <v>0</v>
      </c>
      <c r="U28" s="14">
        <f t="shared" si="10"/>
        <v>1</v>
      </c>
      <c r="V28" s="15">
        <f t="shared" si="8"/>
        <v>2</v>
      </c>
      <c r="W28" s="15">
        <f t="shared" si="9"/>
        <v>2</v>
      </c>
      <c r="X28" s="16">
        <f t="shared" si="11"/>
        <v>100</v>
      </c>
    </row>
    <row r="29" spans="1:24" ht="21">
      <c r="A29" s="9" t="s">
        <v>44</v>
      </c>
      <c r="B29" s="20" t="s">
        <v>48</v>
      </c>
      <c r="C29" s="9" t="s">
        <v>26</v>
      </c>
      <c r="D29" s="11">
        <v>4</v>
      </c>
      <c r="E29" s="11">
        <v>0</v>
      </c>
      <c r="F29" s="12">
        <f t="shared" si="2"/>
        <v>0</v>
      </c>
      <c r="G29" s="11">
        <v>0</v>
      </c>
      <c r="H29" s="12" t="e">
        <f>G29*100/E29</f>
        <v>#DIV/0!</v>
      </c>
      <c r="I29" s="23">
        <v>0</v>
      </c>
      <c r="J29" s="13" t="e">
        <f t="shared" si="0"/>
        <v>#DIV/0!</v>
      </c>
      <c r="K29" s="14">
        <v>0</v>
      </c>
      <c r="L29" s="13" t="e">
        <f t="shared" si="6"/>
        <v>#DIV/0!</v>
      </c>
      <c r="M29" s="14">
        <v>0</v>
      </c>
      <c r="N29" s="13" t="e">
        <f t="shared" si="4"/>
        <v>#DIV/0!</v>
      </c>
      <c r="O29" s="14">
        <v>0</v>
      </c>
      <c r="P29" s="13" t="e">
        <f t="shared" si="1"/>
        <v>#DIV/0!</v>
      </c>
      <c r="Q29" s="14">
        <v>0</v>
      </c>
      <c r="R29" s="13" t="e">
        <f t="shared" si="5"/>
        <v>#DIV/0!</v>
      </c>
      <c r="S29" s="14"/>
      <c r="T29" s="13" t="e">
        <f t="shared" si="7"/>
        <v>#DIV/0!</v>
      </c>
      <c r="U29" s="14">
        <f t="shared" si="10"/>
        <v>0</v>
      </c>
      <c r="V29" s="15">
        <f t="shared" si="8"/>
        <v>0</v>
      </c>
      <c r="W29" s="15">
        <f t="shared" si="9"/>
        <v>0</v>
      </c>
      <c r="X29" s="16" t="e">
        <f t="shared" si="11"/>
        <v>#DIV/0!</v>
      </c>
    </row>
    <row r="30" spans="1:24" ht="21">
      <c r="A30" s="9" t="s">
        <v>49</v>
      </c>
      <c r="B30" s="24" t="s">
        <v>50</v>
      </c>
      <c r="C30" s="9" t="s">
        <v>51</v>
      </c>
      <c r="D30" s="11">
        <v>3</v>
      </c>
      <c r="E30" s="11">
        <v>1</v>
      </c>
      <c r="F30" s="12">
        <f t="shared" si="2"/>
        <v>33.333333333333336</v>
      </c>
      <c r="G30" s="11">
        <v>0</v>
      </c>
      <c r="H30" s="12">
        <f t="shared" si="3"/>
        <v>0</v>
      </c>
      <c r="I30" s="11">
        <v>0</v>
      </c>
      <c r="J30" s="13">
        <f t="shared" si="0"/>
        <v>0</v>
      </c>
      <c r="K30" s="14">
        <v>0</v>
      </c>
      <c r="L30" s="13">
        <f t="shared" si="6"/>
        <v>0</v>
      </c>
      <c r="M30" s="14">
        <v>0</v>
      </c>
      <c r="N30" s="13">
        <f t="shared" si="4"/>
        <v>0</v>
      </c>
      <c r="O30" s="14">
        <v>0</v>
      </c>
      <c r="P30" s="13">
        <f t="shared" si="1"/>
        <v>0</v>
      </c>
      <c r="Q30" s="14">
        <v>0</v>
      </c>
      <c r="R30" s="13">
        <f t="shared" si="5"/>
        <v>0</v>
      </c>
      <c r="S30" s="14">
        <v>1</v>
      </c>
      <c r="T30" s="13">
        <f t="shared" si="7"/>
        <v>100</v>
      </c>
      <c r="U30" s="14">
        <f t="shared" si="10"/>
        <v>1</v>
      </c>
      <c r="V30" s="15">
        <f t="shared" si="8"/>
        <v>1</v>
      </c>
      <c r="W30" s="15">
        <f t="shared" si="9"/>
        <v>1</v>
      </c>
      <c r="X30" s="16">
        <f t="shared" si="11"/>
        <v>100</v>
      </c>
    </row>
    <row r="31" spans="1:24" ht="21">
      <c r="A31" s="56"/>
      <c r="B31" s="52" t="s">
        <v>52</v>
      </c>
      <c r="C31" s="57"/>
      <c r="D31" s="44">
        <f>SUM(D32:D36)</f>
        <v>233</v>
      </c>
      <c r="E31" s="55">
        <f>SUM(E32:E36)</f>
        <v>76</v>
      </c>
      <c r="F31" s="48">
        <f t="shared" si="2"/>
        <v>32.61802575107296</v>
      </c>
      <c r="G31" s="55">
        <f>SUM(G32:G36)</f>
        <v>41</v>
      </c>
      <c r="H31" s="48">
        <f>G31*100/E31</f>
        <v>53.94736842105263</v>
      </c>
      <c r="I31" s="55">
        <f>SUM(I32:I36)</f>
        <v>0</v>
      </c>
      <c r="J31" s="50">
        <f>I31*100/E31</f>
        <v>0</v>
      </c>
      <c r="K31" s="55">
        <f>SUM(K32:K36)</f>
        <v>20</v>
      </c>
      <c r="L31" s="50">
        <f>K31*100/E31</f>
        <v>26.31578947368421</v>
      </c>
      <c r="M31" s="55">
        <f>SUM(M32:M36)</f>
        <v>2</v>
      </c>
      <c r="N31" s="50">
        <f>M31*100/E31</f>
        <v>2.6315789473684212</v>
      </c>
      <c r="O31" s="55">
        <f>SUM(O32:O36)</f>
        <v>12</v>
      </c>
      <c r="P31" s="50">
        <f>O31*100/E31</f>
        <v>15.789473684210526</v>
      </c>
      <c r="Q31" s="55">
        <f>SUM(Q32:Q36)</f>
        <v>0</v>
      </c>
      <c r="R31" s="50">
        <f>Q31*100/E31</f>
        <v>0</v>
      </c>
      <c r="S31" s="55">
        <f>SUM(S32:S36)</f>
        <v>1</v>
      </c>
      <c r="T31" s="50">
        <f>S31*100/E31</f>
        <v>1.3157894736842106</v>
      </c>
      <c r="U31" s="51">
        <f>SUM(U32:U36)</f>
        <v>13</v>
      </c>
      <c r="V31" s="51">
        <f>SUM(V32:V36)</f>
        <v>42</v>
      </c>
      <c r="W31" s="51">
        <f>SUM(W32:W36)</f>
        <v>62</v>
      </c>
      <c r="X31" s="50">
        <f>V31*100/W31</f>
        <v>67.74193548387096</v>
      </c>
    </row>
    <row r="32" spans="1:24" ht="21">
      <c r="A32" s="9" t="s">
        <v>19</v>
      </c>
      <c r="B32" s="18" t="s">
        <v>53</v>
      </c>
      <c r="C32" s="9" t="s">
        <v>21</v>
      </c>
      <c r="D32" s="11">
        <v>99</v>
      </c>
      <c r="E32" s="27">
        <v>50</v>
      </c>
      <c r="F32" s="12">
        <f t="shared" si="2"/>
        <v>50.505050505050505</v>
      </c>
      <c r="G32" s="27">
        <v>30</v>
      </c>
      <c r="H32" s="12">
        <f t="shared" si="3"/>
        <v>60</v>
      </c>
      <c r="I32" s="11">
        <v>0</v>
      </c>
      <c r="J32" s="13">
        <f t="shared" si="0"/>
        <v>0</v>
      </c>
      <c r="K32" s="14">
        <v>15</v>
      </c>
      <c r="L32" s="13">
        <f t="shared" si="6"/>
        <v>30</v>
      </c>
      <c r="M32" s="14">
        <v>1</v>
      </c>
      <c r="N32" s="13">
        <v>0</v>
      </c>
      <c r="O32" s="14">
        <v>4</v>
      </c>
      <c r="P32" s="13">
        <f t="shared" si="1"/>
        <v>8</v>
      </c>
      <c r="Q32" s="14">
        <v>0</v>
      </c>
      <c r="R32" s="13">
        <f>Q32*100/$E32</f>
        <v>0</v>
      </c>
      <c r="S32" s="14">
        <v>0</v>
      </c>
      <c r="T32" s="13">
        <f t="shared" si="7"/>
        <v>0</v>
      </c>
      <c r="U32" s="14">
        <f>S32+O32+Q32</f>
        <v>4</v>
      </c>
      <c r="V32" s="15">
        <f>G32+I32+Q32+S32</f>
        <v>30</v>
      </c>
      <c r="W32" s="15">
        <f>E32-M32-O32</f>
        <v>45</v>
      </c>
      <c r="X32" s="16">
        <f>V32*100/W32</f>
        <v>66.66666666666667</v>
      </c>
    </row>
    <row r="33" spans="1:24" ht="21">
      <c r="A33" s="9" t="s">
        <v>19</v>
      </c>
      <c r="B33" s="18" t="s">
        <v>54</v>
      </c>
      <c r="C33" s="9" t="s">
        <v>21</v>
      </c>
      <c r="D33" s="11">
        <v>23</v>
      </c>
      <c r="E33" s="27">
        <v>2</v>
      </c>
      <c r="F33" s="12">
        <f>E33*100/D33</f>
        <v>8.695652173913043</v>
      </c>
      <c r="G33" s="27">
        <v>0</v>
      </c>
      <c r="H33" s="12">
        <f t="shared" si="3"/>
        <v>0</v>
      </c>
      <c r="I33" s="11">
        <v>0</v>
      </c>
      <c r="J33" s="13">
        <v>0</v>
      </c>
      <c r="K33" s="14">
        <v>1</v>
      </c>
      <c r="L33" s="13">
        <f t="shared" si="6"/>
        <v>50</v>
      </c>
      <c r="M33" s="14">
        <v>0</v>
      </c>
      <c r="N33" s="13">
        <v>0</v>
      </c>
      <c r="O33" s="14">
        <v>1</v>
      </c>
      <c r="P33" s="13">
        <f t="shared" si="1"/>
        <v>50</v>
      </c>
      <c r="Q33" s="14">
        <v>0</v>
      </c>
      <c r="R33" s="13">
        <f>Q33*100/$E33</f>
        <v>0</v>
      </c>
      <c r="S33" s="14">
        <v>0</v>
      </c>
      <c r="T33" s="13">
        <f t="shared" si="7"/>
        <v>0</v>
      </c>
      <c r="U33" s="14">
        <f>S33+O33+Q33</f>
        <v>1</v>
      </c>
      <c r="V33" s="15">
        <f>G33+I33+Q33+S33</f>
        <v>0</v>
      </c>
      <c r="W33" s="15">
        <f>E33-M33-O33</f>
        <v>1</v>
      </c>
      <c r="X33" s="16">
        <f>V33*100/W33</f>
        <v>0</v>
      </c>
    </row>
    <row r="34" spans="1:24" ht="21">
      <c r="A34" s="9" t="s">
        <v>55</v>
      </c>
      <c r="B34" s="18" t="s">
        <v>56</v>
      </c>
      <c r="C34" s="9" t="s">
        <v>21</v>
      </c>
      <c r="D34" s="11">
        <v>56</v>
      </c>
      <c r="E34" s="27">
        <v>6</v>
      </c>
      <c r="F34" s="12">
        <f>E34*100/D34</f>
        <v>10.714285714285714</v>
      </c>
      <c r="G34" s="27">
        <v>5</v>
      </c>
      <c r="H34" s="12">
        <f t="shared" si="3"/>
        <v>83.33333333333333</v>
      </c>
      <c r="I34" s="11">
        <v>0</v>
      </c>
      <c r="J34" s="13">
        <v>0</v>
      </c>
      <c r="K34" s="14">
        <v>0</v>
      </c>
      <c r="L34" s="13">
        <f t="shared" si="6"/>
        <v>0</v>
      </c>
      <c r="M34" s="14">
        <v>0</v>
      </c>
      <c r="N34" s="13">
        <v>0</v>
      </c>
      <c r="O34" s="14">
        <v>1</v>
      </c>
      <c r="P34" s="13">
        <f t="shared" si="1"/>
        <v>16.666666666666668</v>
      </c>
      <c r="Q34" s="14">
        <v>0</v>
      </c>
      <c r="R34" s="13">
        <f>Q34*100/$E34</f>
        <v>0</v>
      </c>
      <c r="S34" s="14">
        <v>0</v>
      </c>
      <c r="T34" s="13">
        <f t="shared" si="7"/>
        <v>0</v>
      </c>
      <c r="U34" s="14">
        <f>S34+O34+Q34</f>
        <v>1</v>
      </c>
      <c r="V34" s="15">
        <f>G34+I34+Q34+S34</f>
        <v>5</v>
      </c>
      <c r="W34" s="15">
        <f>E34-M34-O34</f>
        <v>5</v>
      </c>
      <c r="X34" s="16">
        <f>V34*100/W34</f>
        <v>100</v>
      </c>
    </row>
    <row r="35" spans="1:24" ht="42">
      <c r="A35" s="9" t="s">
        <v>19</v>
      </c>
      <c r="B35" s="18" t="s">
        <v>57</v>
      </c>
      <c r="C35" s="9" t="s">
        <v>21</v>
      </c>
      <c r="D35" s="11">
        <v>49</v>
      </c>
      <c r="E35" s="27">
        <v>15</v>
      </c>
      <c r="F35" s="12">
        <f t="shared" si="2"/>
        <v>30.612244897959183</v>
      </c>
      <c r="G35" s="27">
        <v>6</v>
      </c>
      <c r="H35" s="12">
        <f t="shared" si="3"/>
        <v>40</v>
      </c>
      <c r="I35" s="11">
        <v>0</v>
      </c>
      <c r="J35" s="13">
        <f t="shared" si="0"/>
        <v>0</v>
      </c>
      <c r="K35" s="14">
        <v>3</v>
      </c>
      <c r="L35" s="13">
        <f t="shared" si="6"/>
        <v>20</v>
      </c>
      <c r="M35" s="14">
        <v>1</v>
      </c>
      <c r="N35" s="13">
        <v>0</v>
      </c>
      <c r="O35" s="14">
        <v>4</v>
      </c>
      <c r="P35" s="13">
        <f t="shared" si="1"/>
        <v>26.666666666666668</v>
      </c>
      <c r="Q35" s="14">
        <v>0</v>
      </c>
      <c r="R35" s="13">
        <f>Q35*100/$E35</f>
        <v>0</v>
      </c>
      <c r="S35" s="14">
        <v>1</v>
      </c>
      <c r="T35" s="13">
        <f t="shared" si="7"/>
        <v>6.666666666666667</v>
      </c>
      <c r="U35" s="14">
        <f>S35+O35+Q35</f>
        <v>5</v>
      </c>
      <c r="V35" s="15">
        <f>G35+I35+Q35+S35</f>
        <v>7</v>
      </c>
      <c r="W35" s="15">
        <f>E35-M35-O35</f>
        <v>10</v>
      </c>
      <c r="X35" s="16">
        <f>V35*100/W35</f>
        <v>70</v>
      </c>
    </row>
    <row r="36" spans="1:24" ht="21">
      <c r="A36" s="9" t="s">
        <v>24</v>
      </c>
      <c r="B36" s="18" t="s">
        <v>58</v>
      </c>
      <c r="C36" s="9" t="s">
        <v>26</v>
      </c>
      <c r="D36" s="11">
        <v>6</v>
      </c>
      <c r="E36" s="27">
        <v>3</v>
      </c>
      <c r="F36" s="12">
        <f t="shared" si="2"/>
        <v>50</v>
      </c>
      <c r="G36" s="27">
        <v>0</v>
      </c>
      <c r="H36" s="12">
        <f t="shared" si="3"/>
        <v>0</v>
      </c>
      <c r="I36" s="11">
        <v>0</v>
      </c>
      <c r="J36" s="13">
        <v>0</v>
      </c>
      <c r="K36" s="14">
        <v>1</v>
      </c>
      <c r="L36" s="13">
        <v>0</v>
      </c>
      <c r="M36" s="14">
        <v>0</v>
      </c>
      <c r="N36" s="13">
        <v>0</v>
      </c>
      <c r="O36" s="14">
        <v>2</v>
      </c>
      <c r="P36" s="13">
        <f t="shared" si="1"/>
        <v>66.66666666666667</v>
      </c>
      <c r="Q36" s="14">
        <v>0</v>
      </c>
      <c r="R36" s="13">
        <f>Q36*100/$E36</f>
        <v>0</v>
      </c>
      <c r="S36" s="14">
        <v>0</v>
      </c>
      <c r="T36" s="13">
        <f t="shared" si="7"/>
        <v>0</v>
      </c>
      <c r="U36" s="14">
        <f>S36+O36+Q36</f>
        <v>2</v>
      </c>
      <c r="V36" s="15">
        <f>G36+I36+Q36+S36</f>
        <v>0</v>
      </c>
      <c r="W36" s="15">
        <f>E36-M36-O36</f>
        <v>1</v>
      </c>
      <c r="X36" s="16">
        <f>V36*100/W36</f>
        <v>0</v>
      </c>
    </row>
    <row r="37" spans="1:24" ht="21">
      <c r="A37" s="44"/>
      <c r="B37" s="58" t="s">
        <v>59</v>
      </c>
      <c r="C37" s="53"/>
      <c r="D37" s="44">
        <f>SUM(D38:D56)</f>
        <v>201</v>
      </c>
      <c r="E37" s="55">
        <f>SUM(E38:E56)</f>
        <v>99</v>
      </c>
      <c r="F37" s="48">
        <f t="shared" si="2"/>
        <v>49.25373134328358</v>
      </c>
      <c r="G37" s="49">
        <f>SUM(G38:G56)</f>
        <v>53</v>
      </c>
      <c r="H37" s="48">
        <f>G37*100/E37</f>
        <v>53.535353535353536</v>
      </c>
      <c r="I37" s="49">
        <f>SUM(I38:I56)</f>
        <v>1</v>
      </c>
      <c r="J37" s="50">
        <f>I37*100/E37</f>
        <v>1.0101010101010102</v>
      </c>
      <c r="K37" s="51">
        <f>SUM(K38:K56)</f>
        <v>23</v>
      </c>
      <c r="L37" s="50">
        <f>K37*100/E37</f>
        <v>23.232323232323232</v>
      </c>
      <c r="M37" s="51">
        <f>SUM(M38:M56)</f>
        <v>7</v>
      </c>
      <c r="N37" s="50">
        <f>M37*100/E37</f>
        <v>7.070707070707071</v>
      </c>
      <c r="O37" s="51">
        <f>SUM(O38:O56)</f>
        <v>6</v>
      </c>
      <c r="P37" s="50">
        <f>O37*100/E37</f>
        <v>6.0606060606060606</v>
      </c>
      <c r="Q37" s="51">
        <f>SUM(Q38:Q56)</f>
        <v>7</v>
      </c>
      <c r="R37" s="50">
        <f>Q37*100/E37</f>
        <v>7.070707070707071</v>
      </c>
      <c r="S37" s="51">
        <f>SUM(S38:S56)</f>
        <v>2</v>
      </c>
      <c r="T37" s="50">
        <f>S37*100/E37</f>
        <v>2.0202020202020203</v>
      </c>
      <c r="U37" s="51">
        <f>SUM(U38:U56)</f>
        <v>14</v>
      </c>
      <c r="V37" s="51">
        <f>SUM(V38:V56)</f>
        <v>63</v>
      </c>
      <c r="W37" s="51">
        <f>SUM(W38:W56)</f>
        <v>86</v>
      </c>
      <c r="X37" s="50">
        <f>V37*100/W37</f>
        <v>73.25581395348837</v>
      </c>
    </row>
    <row r="38" spans="1:24" ht="21">
      <c r="A38" s="9" t="s">
        <v>19</v>
      </c>
      <c r="B38" s="18" t="s">
        <v>60</v>
      </c>
      <c r="C38" s="9" t="s">
        <v>21</v>
      </c>
      <c r="D38" s="11">
        <v>18</v>
      </c>
      <c r="E38" s="28">
        <v>3</v>
      </c>
      <c r="F38" s="12">
        <f t="shared" si="2"/>
        <v>16.666666666666668</v>
      </c>
      <c r="G38" s="28">
        <v>2</v>
      </c>
      <c r="H38" s="12">
        <f aca="true" t="shared" si="12" ref="H38:H81">G38*100/E38</f>
        <v>66.66666666666667</v>
      </c>
      <c r="I38" s="28">
        <v>0</v>
      </c>
      <c r="J38" s="13">
        <f>I38*100/E38</f>
        <v>0</v>
      </c>
      <c r="K38" s="14">
        <v>1</v>
      </c>
      <c r="L38" s="13">
        <f aca="true" t="shared" si="13" ref="L38:L81">K38*100/E38</f>
        <v>33.333333333333336</v>
      </c>
      <c r="M38" s="14">
        <v>0</v>
      </c>
      <c r="N38" s="13">
        <v>0</v>
      </c>
      <c r="O38" s="14">
        <v>0</v>
      </c>
      <c r="P38" s="13">
        <f aca="true" t="shared" si="14" ref="P38:P98">O38*100/E38</f>
        <v>0</v>
      </c>
      <c r="Q38" s="14">
        <v>0</v>
      </c>
      <c r="R38" s="13">
        <f>Q38*100/$E38</f>
        <v>0</v>
      </c>
      <c r="S38" s="14">
        <v>0</v>
      </c>
      <c r="T38" s="13">
        <f aca="true" t="shared" si="15" ref="T38:T82">S38*100/$E38</f>
        <v>0</v>
      </c>
      <c r="U38" s="14">
        <f aca="true" t="shared" si="16" ref="U38:U83">S38+O38+Q38</f>
        <v>0</v>
      </c>
      <c r="V38" s="15">
        <f aca="true" t="shared" si="17" ref="V38:V56">G38+I38+Q38+S38</f>
        <v>2</v>
      </c>
      <c r="W38" s="15">
        <f aca="true" t="shared" si="18" ref="W38:W56">E38-M38-O38</f>
        <v>3</v>
      </c>
      <c r="X38" s="16">
        <f>V38*100/W38</f>
        <v>66.66666666666667</v>
      </c>
    </row>
    <row r="39" spans="1:24" ht="21">
      <c r="A39" s="9" t="s">
        <v>19</v>
      </c>
      <c r="B39" s="18" t="s">
        <v>61</v>
      </c>
      <c r="C39" s="9" t="s">
        <v>21</v>
      </c>
      <c r="D39" s="11">
        <v>43</v>
      </c>
      <c r="E39" s="28">
        <v>18</v>
      </c>
      <c r="F39" s="12">
        <f t="shared" si="2"/>
        <v>41.86046511627907</v>
      </c>
      <c r="G39" s="28">
        <v>11</v>
      </c>
      <c r="H39" s="12">
        <f t="shared" si="12"/>
        <v>61.111111111111114</v>
      </c>
      <c r="I39" s="28">
        <v>0</v>
      </c>
      <c r="J39" s="13">
        <v>0</v>
      </c>
      <c r="K39" s="14">
        <v>2</v>
      </c>
      <c r="L39" s="13">
        <f t="shared" si="13"/>
        <v>11.11111111111111</v>
      </c>
      <c r="M39" s="14">
        <v>1</v>
      </c>
      <c r="N39" s="13">
        <v>0</v>
      </c>
      <c r="O39" s="14">
        <v>1</v>
      </c>
      <c r="P39" s="13">
        <f t="shared" si="14"/>
        <v>5.555555555555555</v>
      </c>
      <c r="Q39" s="14">
        <v>3</v>
      </c>
      <c r="R39" s="13">
        <f aca="true" t="shared" si="19" ref="R39:R62">Q39*100/$E39</f>
        <v>16.666666666666668</v>
      </c>
      <c r="S39" s="14">
        <v>0</v>
      </c>
      <c r="T39" s="13">
        <f t="shared" si="15"/>
        <v>0</v>
      </c>
      <c r="U39" s="14">
        <f t="shared" si="16"/>
        <v>4</v>
      </c>
      <c r="V39" s="15">
        <f t="shared" si="17"/>
        <v>14</v>
      </c>
      <c r="W39" s="15">
        <f t="shared" si="18"/>
        <v>16</v>
      </c>
      <c r="X39" s="16">
        <f aca="true" t="shared" si="20" ref="X39:X56">V39*100/W39</f>
        <v>87.5</v>
      </c>
    </row>
    <row r="40" spans="1:24" ht="21">
      <c r="A40" s="9" t="s">
        <v>19</v>
      </c>
      <c r="B40" s="18" t="s">
        <v>62</v>
      </c>
      <c r="C40" s="9" t="s">
        <v>21</v>
      </c>
      <c r="D40" s="11">
        <v>5</v>
      </c>
      <c r="E40" s="29">
        <v>5</v>
      </c>
      <c r="F40" s="12">
        <f t="shared" si="2"/>
        <v>100</v>
      </c>
      <c r="G40" s="28">
        <v>4</v>
      </c>
      <c r="H40" s="12">
        <f t="shared" si="12"/>
        <v>80</v>
      </c>
      <c r="I40" s="28">
        <v>0</v>
      </c>
      <c r="J40" s="13">
        <v>0</v>
      </c>
      <c r="K40" s="14">
        <v>1</v>
      </c>
      <c r="L40" s="13">
        <f t="shared" si="13"/>
        <v>20</v>
      </c>
      <c r="M40" s="14">
        <v>0</v>
      </c>
      <c r="N40" s="13">
        <v>0</v>
      </c>
      <c r="O40" s="14">
        <v>0</v>
      </c>
      <c r="P40" s="13">
        <f t="shared" si="14"/>
        <v>0</v>
      </c>
      <c r="Q40" s="14">
        <v>0</v>
      </c>
      <c r="R40" s="13">
        <f t="shared" si="19"/>
        <v>0</v>
      </c>
      <c r="S40" s="14">
        <v>0</v>
      </c>
      <c r="T40" s="13">
        <f>S40*100/$E40</f>
        <v>0</v>
      </c>
      <c r="U40" s="14">
        <f t="shared" si="16"/>
        <v>0</v>
      </c>
      <c r="V40" s="15">
        <f t="shared" si="17"/>
        <v>4</v>
      </c>
      <c r="W40" s="15">
        <f t="shared" si="18"/>
        <v>5</v>
      </c>
      <c r="X40" s="16">
        <f t="shared" si="20"/>
        <v>80</v>
      </c>
    </row>
    <row r="41" spans="1:24" ht="21">
      <c r="A41" s="9" t="s">
        <v>19</v>
      </c>
      <c r="B41" s="18" t="s">
        <v>63</v>
      </c>
      <c r="C41" s="9" t="s">
        <v>21</v>
      </c>
      <c r="D41" s="11">
        <v>26</v>
      </c>
      <c r="E41" s="28">
        <v>10</v>
      </c>
      <c r="F41" s="12">
        <f t="shared" si="2"/>
        <v>38.46153846153846</v>
      </c>
      <c r="G41" s="28">
        <v>3</v>
      </c>
      <c r="H41" s="12">
        <f t="shared" si="12"/>
        <v>30</v>
      </c>
      <c r="I41" s="28">
        <v>1</v>
      </c>
      <c r="J41" s="13">
        <f>I41*100/E41</f>
        <v>10</v>
      </c>
      <c r="K41" s="14">
        <v>2</v>
      </c>
      <c r="L41" s="13">
        <f t="shared" si="13"/>
        <v>20</v>
      </c>
      <c r="M41" s="14">
        <v>2</v>
      </c>
      <c r="N41" s="13">
        <f>M41*100/E41</f>
        <v>20</v>
      </c>
      <c r="O41" s="14">
        <v>1</v>
      </c>
      <c r="P41" s="13">
        <f t="shared" si="14"/>
        <v>10</v>
      </c>
      <c r="Q41" s="14">
        <v>0</v>
      </c>
      <c r="R41" s="13">
        <f t="shared" si="19"/>
        <v>0</v>
      </c>
      <c r="S41" s="14">
        <v>1</v>
      </c>
      <c r="T41" s="13">
        <f t="shared" si="15"/>
        <v>10</v>
      </c>
      <c r="U41" s="14">
        <f t="shared" si="16"/>
        <v>2</v>
      </c>
      <c r="V41" s="15">
        <f t="shared" si="17"/>
        <v>5</v>
      </c>
      <c r="W41" s="15">
        <f t="shared" si="18"/>
        <v>7</v>
      </c>
      <c r="X41" s="16">
        <f t="shared" si="20"/>
        <v>71.42857142857143</v>
      </c>
    </row>
    <row r="42" spans="1:24" ht="21">
      <c r="A42" s="9" t="s">
        <v>19</v>
      </c>
      <c r="B42" s="18" t="s">
        <v>64</v>
      </c>
      <c r="C42" s="9" t="s">
        <v>21</v>
      </c>
      <c r="D42" s="11">
        <v>10</v>
      </c>
      <c r="E42" s="28">
        <v>4</v>
      </c>
      <c r="F42" s="12">
        <f t="shared" si="2"/>
        <v>40</v>
      </c>
      <c r="G42" s="28">
        <v>2</v>
      </c>
      <c r="H42" s="12">
        <f t="shared" si="12"/>
        <v>50</v>
      </c>
      <c r="I42" s="28">
        <v>0</v>
      </c>
      <c r="J42" s="13">
        <f>I42*100/E42</f>
        <v>0</v>
      </c>
      <c r="K42" s="14">
        <v>1</v>
      </c>
      <c r="L42" s="13">
        <f t="shared" si="13"/>
        <v>25</v>
      </c>
      <c r="M42" s="14">
        <v>0</v>
      </c>
      <c r="N42" s="13">
        <v>0</v>
      </c>
      <c r="O42" s="14">
        <v>0</v>
      </c>
      <c r="P42" s="13">
        <f t="shared" si="14"/>
        <v>0</v>
      </c>
      <c r="Q42" s="14">
        <v>1</v>
      </c>
      <c r="R42" s="13">
        <f t="shared" si="19"/>
        <v>25</v>
      </c>
      <c r="S42" s="14">
        <v>0</v>
      </c>
      <c r="T42" s="13">
        <f t="shared" si="15"/>
        <v>0</v>
      </c>
      <c r="U42" s="14">
        <f t="shared" si="16"/>
        <v>1</v>
      </c>
      <c r="V42" s="15">
        <f t="shared" si="17"/>
        <v>3</v>
      </c>
      <c r="W42" s="15">
        <f t="shared" si="18"/>
        <v>4</v>
      </c>
      <c r="X42" s="16">
        <f t="shared" si="20"/>
        <v>75</v>
      </c>
    </row>
    <row r="43" spans="1:24" ht="21">
      <c r="A43" s="9" t="s">
        <v>19</v>
      </c>
      <c r="B43" s="18" t="s">
        <v>65</v>
      </c>
      <c r="C43" s="9" t="s">
        <v>21</v>
      </c>
      <c r="D43" s="19">
        <v>9</v>
      </c>
      <c r="E43" s="30">
        <v>6</v>
      </c>
      <c r="F43" s="26">
        <f t="shared" si="2"/>
        <v>66.66666666666667</v>
      </c>
      <c r="G43" s="28">
        <v>3</v>
      </c>
      <c r="H43" s="12">
        <f t="shared" si="12"/>
        <v>50</v>
      </c>
      <c r="I43" s="28">
        <v>0</v>
      </c>
      <c r="J43" s="13">
        <f>I43*100/E43</f>
        <v>0</v>
      </c>
      <c r="K43" s="14">
        <v>0</v>
      </c>
      <c r="L43" s="13">
        <f t="shared" si="13"/>
        <v>0</v>
      </c>
      <c r="M43" s="14">
        <v>3</v>
      </c>
      <c r="N43" s="13">
        <v>0</v>
      </c>
      <c r="O43" s="14">
        <v>0</v>
      </c>
      <c r="P43" s="13">
        <f t="shared" si="14"/>
        <v>0</v>
      </c>
      <c r="Q43" s="14">
        <v>0</v>
      </c>
      <c r="R43" s="13">
        <f t="shared" si="19"/>
        <v>0</v>
      </c>
      <c r="S43" s="14">
        <v>0</v>
      </c>
      <c r="T43" s="13">
        <f t="shared" si="15"/>
        <v>0</v>
      </c>
      <c r="U43" s="14">
        <f t="shared" si="16"/>
        <v>0</v>
      </c>
      <c r="V43" s="15">
        <f t="shared" si="17"/>
        <v>3</v>
      </c>
      <c r="W43" s="15">
        <f t="shared" si="18"/>
        <v>3</v>
      </c>
      <c r="X43" s="16">
        <f t="shared" si="20"/>
        <v>100</v>
      </c>
    </row>
    <row r="44" spans="1:24" ht="21">
      <c r="A44" s="9" t="s">
        <v>19</v>
      </c>
      <c r="B44" s="18" t="s">
        <v>66</v>
      </c>
      <c r="C44" s="9" t="s">
        <v>21</v>
      </c>
      <c r="D44" s="11">
        <v>11</v>
      </c>
      <c r="E44" s="28">
        <v>10</v>
      </c>
      <c r="F44" s="12">
        <f t="shared" si="2"/>
        <v>90.9090909090909</v>
      </c>
      <c r="G44" s="28">
        <v>5</v>
      </c>
      <c r="H44" s="12">
        <f t="shared" si="12"/>
        <v>50</v>
      </c>
      <c r="I44" s="28">
        <v>0</v>
      </c>
      <c r="J44" s="13">
        <f>I44*100/E44</f>
        <v>0</v>
      </c>
      <c r="K44" s="14">
        <v>3</v>
      </c>
      <c r="L44" s="13">
        <f t="shared" si="13"/>
        <v>30</v>
      </c>
      <c r="M44" s="14">
        <v>0</v>
      </c>
      <c r="N44" s="13">
        <v>0</v>
      </c>
      <c r="O44" s="14">
        <v>0</v>
      </c>
      <c r="P44" s="13">
        <f t="shared" si="14"/>
        <v>0</v>
      </c>
      <c r="Q44" s="14">
        <v>2</v>
      </c>
      <c r="R44" s="13">
        <f t="shared" si="19"/>
        <v>20</v>
      </c>
      <c r="S44" s="14">
        <v>0</v>
      </c>
      <c r="T44" s="13">
        <f t="shared" si="15"/>
        <v>0</v>
      </c>
      <c r="U44" s="14">
        <f t="shared" si="16"/>
        <v>2</v>
      </c>
      <c r="V44" s="15">
        <f t="shared" si="17"/>
        <v>7</v>
      </c>
      <c r="W44" s="15">
        <f t="shared" si="18"/>
        <v>10</v>
      </c>
      <c r="X44" s="16">
        <f t="shared" si="20"/>
        <v>70</v>
      </c>
    </row>
    <row r="45" spans="1:24" ht="21">
      <c r="A45" s="9" t="s">
        <v>19</v>
      </c>
      <c r="B45" s="18" t="s">
        <v>67</v>
      </c>
      <c r="C45" s="9" t="s">
        <v>21</v>
      </c>
      <c r="D45" s="11">
        <v>11</v>
      </c>
      <c r="E45" s="29">
        <v>4</v>
      </c>
      <c r="F45" s="12">
        <f t="shared" si="2"/>
        <v>36.36363636363637</v>
      </c>
      <c r="G45" s="28">
        <v>1</v>
      </c>
      <c r="H45" s="12">
        <f t="shared" si="12"/>
        <v>25</v>
      </c>
      <c r="I45" s="28">
        <v>0</v>
      </c>
      <c r="J45" s="13">
        <f>I45*100/E45</f>
        <v>0</v>
      </c>
      <c r="K45" s="14">
        <v>2</v>
      </c>
      <c r="L45" s="13">
        <f t="shared" si="13"/>
        <v>50</v>
      </c>
      <c r="M45" s="14">
        <v>0</v>
      </c>
      <c r="N45" s="13">
        <v>0</v>
      </c>
      <c r="O45" s="14">
        <v>0</v>
      </c>
      <c r="P45" s="13">
        <f t="shared" si="14"/>
        <v>0</v>
      </c>
      <c r="Q45" s="14">
        <v>1</v>
      </c>
      <c r="R45" s="13">
        <f t="shared" si="19"/>
        <v>25</v>
      </c>
      <c r="S45" s="14">
        <v>0</v>
      </c>
      <c r="T45" s="13">
        <f t="shared" si="15"/>
        <v>0</v>
      </c>
      <c r="U45" s="14">
        <f t="shared" si="16"/>
        <v>1</v>
      </c>
      <c r="V45" s="15">
        <f t="shared" si="17"/>
        <v>2</v>
      </c>
      <c r="W45" s="15">
        <f t="shared" si="18"/>
        <v>4</v>
      </c>
      <c r="X45" s="16">
        <f t="shared" si="20"/>
        <v>50</v>
      </c>
    </row>
    <row r="46" spans="1:24" ht="21">
      <c r="A46" s="9" t="s">
        <v>19</v>
      </c>
      <c r="B46" s="18" t="s">
        <v>68</v>
      </c>
      <c r="C46" s="9" t="s">
        <v>21</v>
      </c>
      <c r="D46" s="11">
        <v>22</v>
      </c>
      <c r="E46" s="29">
        <v>13</v>
      </c>
      <c r="F46" s="12">
        <f t="shared" si="2"/>
        <v>59.09090909090909</v>
      </c>
      <c r="G46" s="28">
        <v>9</v>
      </c>
      <c r="H46" s="12">
        <f t="shared" si="12"/>
        <v>69.23076923076923</v>
      </c>
      <c r="I46" s="28">
        <v>0</v>
      </c>
      <c r="J46" s="13">
        <f>I46*100/E46</f>
        <v>0</v>
      </c>
      <c r="K46" s="14">
        <v>4</v>
      </c>
      <c r="L46" s="13">
        <f t="shared" si="13"/>
        <v>30.76923076923077</v>
      </c>
      <c r="M46" s="14">
        <v>0</v>
      </c>
      <c r="N46" s="13">
        <f>M46*100/E46</f>
        <v>0</v>
      </c>
      <c r="O46" s="14">
        <v>0</v>
      </c>
      <c r="P46" s="13">
        <f t="shared" si="14"/>
        <v>0</v>
      </c>
      <c r="Q46" s="14">
        <v>0</v>
      </c>
      <c r="R46" s="13">
        <f t="shared" si="19"/>
        <v>0</v>
      </c>
      <c r="S46" s="14">
        <v>0</v>
      </c>
      <c r="T46" s="13">
        <f t="shared" si="15"/>
        <v>0</v>
      </c>
      <c r="U46" s="14">
        <f t="shared" si="16"/>
        <v>0</v>
      </c>
      <c r="V46" s="15">
        <f t="shared" si="17"/>
        <v>9</v>
      </c>
      <c r="W46" s="15">
        <f t="shared" si="18"/>
        <v>13</v>
      </c>
      <c r="X46" s="16">
        <f t="shared" si="20"/>
        <v>69.23076923076923</v>
      </c>
    </row>
    <row r="47" spans="1:24" ht="21">
      <c r="A47" s="9" t="s">
        <v>19</v>
      </c>
      <c r="B47" s="18" t="s">
        <v>69</v>
      </c>
      <c r="C47" s="9" t="s">
        <v>21</v>
      </c>
      <c r="D47" s="11">
        <v>3</v>
      </c>
      <c r="E47" s="29">
        <v>3</v>
      </c>
      <c r="F47" s="12">
        <f t="shared" si="2"/>
        <v>100</v>
      </c>
      <c r="G47" s="29">
        <v>1</v>
      </c>
      <c r="H47" s="12">
        <f t="shared" si="12"/>
        <v>33.333333333333336</v>
      </c>
      <c r="I47" s="29">
        <v>0</v>
      </c>
      <c r="J47" s="13">
        <v>0</v>
      </c>
      <c r="K47" s="14">
        <v>2</v>
      </c>
      <c r="L47" s="13">
        <f t="shared" si="13"/>
        <v>66.66666666666667</v>
      </c>
      <c r="M47" s="14">
        <v>0</v>
      </c>
      <c r="N47" s="13">
        <f>M47*100/E47</f>
        <v>0</v>
      </c>
      <c r="O47" s="14">
        <v>0</v>
      </c>
      <c r="P47" s="13">
        <f t="shared" si="14"/>
        <v>0</v>
      </c>
      <c r="Q47" s="14">
        <v>0</v>
      </c>
      <c r="R47" s="13">
        <f t="shared" si="19"/>
        <v>0</v>
      </c>
      <c r="S47" s="14">
        <v>0</v>
      </c>
      <c r="T47" s="13">
        <f t="shared" si="15"/>
        <v>0</v>
      </c>
      <c r="U47" s="14">
        <f t="shared" si="16"/>
        <v>0</v>
      </c>
      <c r="V47" s="15">
        <f t="shared" si="17"/>
        <v>1</v>
      </c>
      <c r="W47" s="15">
        <f t="shared" si="18"/>
        <v>3</v>
      </c>
      <c r="X47" s="16">
        <f t="shared" si="20"/>
        <v>33.333333333333336</v>
      </c>
    </row>
    <row r="48" spans="1:24" ht="21">
      <c r="A48" s="9" t="s">
        <v>19</v>
      </c>
      <c r="B48" s="18" t="s">
        <v>70</v>
      </c>
      <c r="C48" s="9" t="s">
        <v>21</v>
      </c>
      <c r="D48" s="11">
        <v>20</v>
      </c>
      <c r="E48" s="29">
        <v>11</v>
      </c>
      <c r="F48" s="12">
        <f t="shared" si="2"/>
        <v>55</v>
      </c>
      <c r="G48" s="28">
        <v>7</v>
      </c>
      <c r="H48" s="12">
        <f t="shared" si="12"/>
        <v>63.63636363636363</v>
      </c>
      <c r="I48" s="28">
        <v>0</v>
      </c>
      <c r="J48" s="13">
        <v>0</v>
      </c>
      <c r="K48" s="14">
        <v>4</v>
      </c>
      <c r="L48" s="13">
        <f t="shared" si="13"/>
        <v>36.36363636363637</v>
      </c>
      <c r="M48" s="14">
        <v>0</v>
      </c>
      <c r="N48" s="13">
        <f>M48*100/E48</f>
        <v>0</v>
      </c>
      <c r="O48" s="14">
        <v>0</v>
      </c>
      <c r="P48" s="13">
        <f t="shared" si="14"/>
        <v>0</v>
      </c>
      <c r="Q48" s="14">
        <v>0</v>
      </c>
      <c r="R48" s="13">
        <f t="shared" si="19"/>
        <v>0</v>
      </c>
      <c r="S48" s="14">
        <v>0</v>
      </c>
      <c r="T48" s="13">
        <f t="shared" si="15"/>
        <v>0</v>
      </c>
      <c r="U48" s="14">
        <f t="shared" si="16"/>
        <v>0</v>
      </c>
      <c r="V48" s="15">
        <f t="shared" si="17"/>
        <v>7</v>
      </c>
      <c r="W48" s="15">
        <f t="shared" si="18"/>
        <v>11</v>
      </c>
      <c r="X48" s="16">
        <f t="shared" si="20"/>
        <v>63.63636363636363</v>
      </c>
    </row>
    <row r="49" spans="1:24" ht="21">
      <c r="A49" s="9" t="s">
        <v>19</v>
      </c>
      <c r="B49" s="18" t="s">
        <v>71</v>
      </c>
      <c r="C49" s="9" t="s">
        <v>21</v>
      </c>
      <c r="D49" s="11">
        <v>4</v>
      </c>
      <c r="E49" s="29">
        <v>3</v>
      </c>
      <c r="F49" s="12">
        <f t="shared" si="2"/>
        <v>75</v>
      </c>
      <c r="G49" s="29">
        <v>3</v>
      </c>
      <c r="H49" s="12">
        <f t="shared" si="12"/>
        <v>100</v>
      </c>
      <c r="I49" s="29">
        <v>0</v>
      </c>
      <c r="J49" s="13">
        <v>0</v>
      </c>
      <c r="K49" s="14">
        <v>0</v>
      </c>
      <c r="L49" s="13">
        <v>0</v>
      </c>
      <c r="M49" s="14">
        <v>0</v>
      </c>
      <c r="N49" s="13">
        <f>M49*100/E49</f>
        <v>0</v>
      </c>
      <c r="O49" s="14">
        <v>0</v>
      </c>
      <c r="P49" s="13">
        <f t="shared" si="14"/>
        <v>0</v>
      </c>
      <c r="Q49" s="14">
        <v>0</v>
      </c>
      <c r="R49" s="13">
        <f t="shared" si="19"/>
        <v>0</v>
      </c>
      <c r="S49" s="14">
        <v>0</v>
      </c>
      <c r="T49" s="13">
        <f t="shared" si="15"/>
        <v>0</v>
      </c>
      <c r="U49" s="14">
        <f t="shared" si="16"/>
        <v>0</v>
      </c>
      <c r="V49" s="15">
        <f t="shared" si="17"/>
        <v>3</v>
      </c>
      <c r="W49" s="15">
        <f t="shared" si="18"/>
        <v>3</v>
      </c>
      <c r="X49" s="16">
        <f t="shared" si="20"/>
        <v>100</v>
      </c>
    </row>
    <row r="50" spans="1:24" ht="21">
      <c r="A50" s="9" t="s">
        <v>24</v>
      </c>
      <c r="B50" s="18" t="s">
        <v>72</v>
      </c>
      <c r="C50" s="9" t="s">
        <v>26</v>
      </c>
      <c r="D50" s="11">
        <v>2</v>
      </c>
      <c r="E50" s="29">
        <v>1</v>
      </c>
      <c r="F50" s="12">
        <f t="shared" si="2"/>
        <v>50</v>
      </c>
      <c r="G50" s="28">
        <v>0</v>
      </c>
      <c r="H50" s="12">
        <f t="shared" si="12"/>
        <v>0</v>
      </c>
      <c r="I50" s="28">
        <v>0</v>
      </c>
      <c r="J50" s="13">
        <v>0</v>
      </c>
      <c r="K50" s="14">
        <v>0</v>
      </c>
      <c r="L50" s="13">
        <v>0</v>
      </c>
      <c r="M50" s="14">
        <v>0</v>
      </c>
      <c r="N50" s="13">
        <v>0</v>
      </c>
      <c r="O50" s="14">
        <v>0</v>
      </c>
      <c r="P50" s="13">
        <v>0</v>
      </c>
      <c r="Q50" s="14">
        <v>0</v>
      </c>
      <c r="R50" s="13">
        <v>0</v>
      </c>
      <c r="S50" s="14">
        <v>1</v>
      </c>
      <c r="T50" s="13">
        <v>0</v>
      </c>
      <c r="U50" s="14">
        <v>0</v>
      </c>
      <c r="V50" s="15">
        <f t="shared" si="17"/>
        <v>1</v>
      </c>
      <c r="W50" s="15">
        <f t="shared" si="18"/>
        <v>1</v>
      </c>
      <c r="X50" s="16">
        <f>V50*100/W50</f>
        <v>100</v>
      </c>
    </row>
    <row r="51" spans="1:24" ht="21">
      <c r="A51" s="9" t="s">
        <v>24</v>
      </c>
      <c r="B51" s="18" t="s">
        <v>73</v>
      </c>
      <c r="C51" s="9" t="s">
        <v>26</v>
      </c>
      <c r="D51" s="11">
        <v>2</v>
      </c>
      <c r="E51" s="29">
        <v>0</v>
      </c>
      <c r="F51" s="12">
        <f>E51*100/D51</f>
        <v>0</v>
      </c>
      <c r="G51" s="28">
        <v>0</v>
      </c>
      <c r="H51" s="12" t="e">
        <f t="shared" si="12"/>
        <v>#DIV/0!</v>
      </c>
      <c r="I51" s="28">
        <v>0</v>
      </c>
      <c r="J51" s="13">
        <v>0</v>
      </c>
      <c r="K51" s="14">
        <v>0</v>
      </c>
      <c r="L51" s="13">
        <v>0</v>
      </c>
      <c r="M51" s="14">
        <v>0</v>
      </c>
      <c r="N51" s="13">
        <v>0</v>
      </c>
      <c r="O51" s="14">
        <v>0</v>
      </c>
      <c r="P51" s="13">
        <v>0</v>
      </c>
      <c r="Q51" s="14">
        <v>0</v>
      </c>
      <c r="R51" s="13" t="e">
        <f t="shared" si="19"/>
        <v>#DIV/0!</v>
      </c>
      <c r="S51" s="14">
        <v>0</v>
      </c>
      <c r="T51" s="13">
        <v>0</v>
      </c>
      <c r="U51" s="14">
        <f>S51+O51+Q51</f>
        <v>0</v>
      </c>
      <c r="V51" s="15">
        <f t="shared" si="17"/>
        <v>0</v>
      </c>
      <c r="W51" s="15">
        <f t="shared" si="18"/>
        <v>0</v>
      </c>
      <c r="X51" s="16" t="e">
        <f>V51*100/W51</f>
        <v>#DIV/0!</v>
      </c>
    </row>
    <row r="52" spans="1:24" ht="21">
      <c r="A52" s="9" t="s">
        <v>24</v>
      </c>
      <c r="B52" s="18" t="s">
        <v>74</v>
      </c>
      <c r="C52" s="9" t="s">
        <v>26</v>
      </c>
      <c r="D52" s="11">
        <v>4</v>
      </c>
      <c r="E52" s="29">
        <v>1</v>
      </c>
      <c r="F52" s="12">
        <f t="shared" si="2"/>
        <v>25</v>
      </c>
      <c r="G52" s="28">
        <v>0</v>
      </c>
      <c r="H52" s="12">
        <f t="shared" si="12"/>
        <v>0</v>
      </c>
      <c r="I52" s="28">
        <v>0</v>
      </c>
      <c r="J52" s="13">
        <v>0</v>
      </c>
      <c r="K52" s="14">
        <v>0</v>
      </c>
      <c r="L52" s="13">
        <f t="shared" si="13"/>
        <v>0</v>
      </c>
      <c r="M52" s="14">
        <v>1</v>
      </c>
      <c r="N52" s="13">
        <f>M52*100/E52</f>
        <v>100</v>
      </c>
      <c r="O52" s="14">
        <v>0</v>
      </c>
      <c r="P52" s="13">
        <f>O52*100/E52</f>
        <v>0</v>
      </c>
      <c r="Q52" s="14">
        <v>0</v>
      </c>
      <c r="R52" s="13">
        <f t="shared" si="19"/>
        <v>0</v>
      </c>
      <c r="S52" s="14">
        <v>0</v>
      </c>
      <c r="T52" s="13">
        <f t="shared" si="15"/>
        <v>0</v>
      </c>
      <c r="U52" s="14">
        <f t="shared" si="16"/>
        <v>0</v>
      </c>
      <c r="V52" s="15">
        <f t="shared" si="17"/>
        <v>0</v>
      </c>
      <c r="W52" s="15">
        <f t="shared" si="18"/>
        <v>0</v>
      </c>
      <c r="X52" s="16" t="e">
        <f t="shared" si="20"/>
        <v>#DIV/0!</v>
      </c>
    </row>
    <row r="53" spans="1:24" ht="21">
      <c r="A53" s="9" t="s">
        <v>24</v>
      </c>
      <c r="B53" s="18" t="s">
        <v>64</v>
      </c>
      <c r="C53" s="9" t="s">
        <v>26</v>
      </c>
      <c r="D53" s="11">
        <v>2</v>
      </c>
      <c r="E53" s="29">
        <v>1</v>
      </c>
      <c r="F53" s="12">
        <f t="shared" si="2"/>
        <v>50</v>
      </c>
      <c r="G53" s="28">
        <v>1</v>
      </c>
      <c r="H53" s="12">
        <f t="shared" si="12"/>
        <v>100</v>
      </c>
      <c r="I53" s="28">
        <v>0</v>
      </c>
      <c r="J53" s="13">
        <v>0</v>
      </c>
      <c r="K53" s="14">
        <v>0</v>
      </c>
      <c r="L53" s="13">
        <f t="shared" si="13"/>
        <v>0</v>
      </c>
      <c r="M53" s="14">
        <v>0</v>
      </c>
      <c r="N53" s="13">
        <f>M53*100/E53</f>
        <v>0</v>
      </c>
      <c r="O53" s="14">
        <v>0</v>
      </c>
      <c r="P53" s="13">
        <f>O53*100/E53</f>
        <v>0</v>
      </c>
      <c r="Q53" s="14">
        <v>0</v>
      </c>
      <c r="R53" s="13">
        <f t="shared" si="19"/>
        <v>0</v>
      </c>
      <c r="S53" s="14">
        <v>0</v>
      </c>
      <c r="T53" s="13">
        <f t="shared" si="15"/>
        <v>0</v>
      </c>
      <c r="U53" s="14">
        <f t="shared" si="16"/>
        <v>0</v>
      </c>
      <c r="V53" s="15">
        <f t="shared" si="17"/>
        <v>1</v>
      </c>
      <c r="W53" s="15">
        <f t="shared" si="18"/>
        <v>1</v>
      </c>
      <c r="X53" s="16">
        <f t="shared" si="20"/>
        <v>100</v>
      </c>
    </row>
    <row r="54" spans="1:24" ht="21">
      <c r="A54" s="9" t="s">
        <v>75</v>
      </c>
      <c r="B54" s="18" t="s">
        <v>76</v>
      </c>
      <c r="C54" s="9" t="s">
        <v>26</v>
      </c>
      <c r="D54" s="11">
        <v>4</v>
      </c>
      <c r="E54" s="29">
        <v>2</v>
      </c>
      <c r="F54" s="12">
        <f t="shared" si="2"/>
        <v>50</v>
      </c>
      <c r="G54" s="28">
        <v>0</v>
      </c>
      <c r="H54" s="12">
        <f t="shared" si="12"/>
        <v>0</v>
      </c>
      <c r="I54" s="28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2</v>
      </c>
      <c r="P54" s="13">
        <f>O54*100/E54</f>
        <v>100</v>
      </c>
      <c r="Q54" s="14">
        <v>0</v>
      </c>
      <c r="R54" s="13">
        <f t="shared" si="19"/>
        <v>0</v>
      </c>
      <c r="S54" s="14">
        <v>0</v>
      </c>
      <c r="T54" s="13">
        <f>S54*100/$E54</f>
        <v>0</v>
      </c>
      <c r="U54" s="14">
        <f>S54+O54+Q54</f>
        <v>2</v>
      </c>
      <c r="V54" s="15">
        <f t="shared" si="17"/>
        <v>0</v>
      </c>
      <c r="W54" s="15">
        <f t="shared" si="18"/>
        <v>0</v>
      </c>
      <c r="X54" s="16">
        <v>0</v>
      </c>
    </row>
    <row r="55" spans="1:24" ht="21">
      <c r="A55" s="9" t="s">
        <v>75</v>
      </c>
      <c r="B55" s="18" t="s">
        <v>129</v>
      </c>
      <c r="C55" s="9" t="s">
        <v>26</v>
      </c>
      <c r="D55" s="11">
        <v>2</v>
      </c>
      <c r="E55" s="29">
        <v>1</v>
      </c>
      <c r="F55" s="12">
        <f t="shared" si="2"/>
        <v>50</v>
      </c>
      <c r="G55" s="28">
        <v>0</v>
      </c>
      <c r="H55" s="12">
        <f t="shared" si="12"/>
        <v>0</v>
      </c>
      <c r="I55" s="28">
        <v>0</v>
      </c>
      <c r="J55" s="13">
        <v>0</v>
      </c>
      <c r="K55" s="14">
        <v>0</v>
      </c>
      <c r="L55" s="13">
        <v>0</v>
      </c>
      <c r="M55" s="14">
        <v>0</v>
      </c>
      <c r="N55" s="13">
        <v>0</v>
      </c>
      <c r="O55" s="14">
        <v>1</v>
      </c>
      <c r="P55" s="13">
        <f>O55*100/E55</f>
        <v>100</v>
      </c>
      <c r="Q55" s="14">
        <v>0</v>
      </c>
      <c r="R55" s="13">
        <f t="shared" si="19"/>
        <v>0</v>
      </c>
      <c r="S55" s="14">
        <v>0</v>
      </c>
      <c r="T55" s="13">
        <f t="shared" si="15"/>
        <v>0</v>
      </c>
      <c r="U55" s="14">
        <f>S55+O55+Q55</f>
        <v>1</v>
      </c>
      <c r="V55" s="15">
        <f t="shared" si="17"/>
        <v>0</v>
      </c>
      <c r="W55" s="15">
        <f t="shared" si="18"/>
        <v>0</v>
      </c>
      <c r="X55" s="16" t="e">
        <f t="shared" si="20"/>
        <v>#DIV/0!</v>
      </c>
    </row>
    <row r="56" spans="1:24" ht="21">
      <c r="A56" s="9" t="s">
        <v>24</v>
      </c>
      <c r="B56" s="31" t="s">
        <v>77</v>
      </c>
      <c r="C56" s="9" t="s">
        <v>26</v>
      </c>
      <c r="D56" s="11">
        <v>3</v>
      </c>
      <c r="E56" s="29">
        <v>3</v>
      </c>
      <c r="F56" s="12">
        <f t="shared" si="2"/>
        <v>100</v>
      </c>
      <c r="G56" s="28">
        <v>1</v>
      </c>
      <c r="H56" s="12">
        <f t="shared" si="12"/>
        <v>33.333333333333336</v>
      </c>
      <c r="I56" s="28">
        <v>0</v>
      </c>
      <c r="J56" s="13">
        <v>0</v>
      </c>
      <c r="K56" s="14">
        <v>1</v>
      </c>
      <c r="L56" s="13">
        <f t="shared" si="13"/>
        <v>33.333333333333336</v>
      </c>
      <c r="M56" s="14">
        <v>0</v>
      </c>
      <c r="N56" s="13">
        <v>0</v>
      </c>
      <c r="O56" s="14">
        <v>1</v>
      </c>
      <c r="P56" s="13">
        <f t="shared" si="14"/>
        <v>33.333333333333336</v>
      </c>
      <c r="Q56" s="14">
        <v>0</v>
      </c>
      <c r="R56" s="13">
        <f t="shared" si="19"/>
        <v>0</v>
      </c>
      <c r="S56" s="14">
        <v>0</v>
      </c>
      <c r="T56" s="13">
        <f t="shared" si="15"/>
        <v>0</v>
      </c>
      <c r="U56" s="14">
        <f t="shared" si="16"/>
        <v>1</v>
      </c>
      <c r="V56" s="15">
        <f t="shared" si="17"/>
        <v>1</v>
      </c>
      <c r="W56" s="15">
        <f t="shared" si="18"/>
        <v>2</v>
      </c>
      <c r="X56" s="16">
        <f t="shared" si="20"/>
        <v>50</v>
      </c>
    </row>
    <row r="57" spans="1:24" ht="21">
      <c r="A57" s="44"/>
      <c r="B57" s="52" t="s">
        <v>78</v>
      </c>
      <c r="C57" s="53"/>
      <c r="D57" s="54">
        <f>SUM(D58:D62)</f>
        <v>112</v>
      </c>
      <c r="E57" s="54">
        <f>SUM(E58:E62)</f>
        <v>29</v>
      </c>
      <c r="F57" s="48">
        <f t="shared" si="2"/>
        <v>25.892857142857142</v>
      </c>
      <c r="G57" s="54">
        <f>SUM(G58:G62)</f>
        <v>16</v>
      </c>
      <c r="H57" s="48">
        <f>G57*100/E57</f>
        <v>55.172413793103445</v>
      </c>
      <c r="I57" s="54">
        <f>SUM(I58:I62)</f>
        <v>0</v>
      </c>
      <c r="J57" s="50">
        <f>I57*100/E57</f>
        <v>0</v>
      </c>
      <c r="K57" s="54">
        <f>SUM(K58:K62)</f>
        <v>5</v>
      </c>
      <c r="L57" s="50">
        <f>K57*100/E57</f>
        <v>17.24137931034483</v>
      </c>
      <c r="M57" s="54">
        <f>SUM(M58:M62)</f>
        <v>0</v>
      </c>
      <c r="N57" s="50">
        <f>M57*100/E57</f>
        <v>0</v>
      </c>
      <c r="O57" s="54">
        <f>SUM(O58:O62)</f>
        <v>5</v>
      </c>
      <c r="P57" s="50">
        <f>O57*100/E57</f>
        <v>17.24137931034483</v>
      </c>
      <c r="Q57" s="54">
        <f>SUM(Q58:Q62)</f>
        <v>3</v>
      </c>
      <c r="R57" s="50">
        <f>Q57*100/E57</f>
        <v>10.344827586206897</v>
      </c>
      <c r="S57" s="54">
        <f>SUM(S58:S62)</f>
        <v>0</v>
      </c>
      <c r="T57" s="50">
        <f>S57*100/E57</f>
        <v>0</v>
      </c>
      <c r="U57" s="47">
        <f>SUM(U58:U62)</f>
        <v>8</v>
      </c>
      <c r="V57" s="51">
        <f>SUM(V58:V62)</f>
        <v>19</v>
      </c>
      <c r="W57" s="51">
        <f>SUM(W58:W62)</f>
        <v>24</v>
      </c>
      <c r="X57" s="50">
        <f>V57*100/W57</f>
        <v>79.16666666666667</v>
      </c>
    </row>
    <row r="58" spans="1:24" ht="21">
      <c r="A58" s="9" t="s">
        <v>79</v>
      </c>
      <c r="B58" s="18" t="s">
        <v>80</v>
      </c>
      <c r="C58" s="9" t="s">
        <v>21</v>
      </c>
      <c r="D58" s="9">
        <v>37</v>
      </c>
      <c r="E58" s="9">
        <v>8</v>
      </c>
      <c r="F58" s="21">
        <f>E58*100/D58</f>
        <v>21.62162162162162</v>
      </c>
      <c r="G58" s="32">
        <v>3</v>
      </c>
      <c r="H58" s="21">
        <f t="shared" si="12"/>
        <v>37.5</v>
      </c>
      <c r="I58" s="32">
        <v>0</v>
      </c>
      <c r="J58" s="16">
        <f>I58*100/E58</f>
        <v>0</v>
      </c>
      <c r="K58" s="15">
        <v>1</v>
      </c>
      <c r="L58" s="16">
        <f t="shared" si="13"/>
        <v>12.5</v>
      </c>
      <c r="M58" s="15">
        <v>0</v>
      </c>
      <c r="N58" s="16">
        <f>M58*100/E58</f>
        <v>0</v>
      </c>
      <c r="O58" s="15">
        <v>2</v>
      </c>
      <c r="P58" s="16">
        <f t="shared" si="14"/>
        <v>25</v>
      </c>
      <c r="Q58" s="15">
        <v>2</v>
      </c>
      <c r="R58" s="16">
        <f t="shared" si="19"/>
        <v>25</v>
      </c>
      <c r="S58" s="15">
        <v>0</v>
      </c>
      <c r="T58" s="16">
        <f t="shared" si="15"/>
        <v>0</v>
      </c>
      <c r="U58" s="22">
        <f t="shared" si="16"/>
        <v>4</v>
      </c>
      <c r="V58" s="15">
        <f>G58+I58+Q58+S58</f>
        <v>5</v>
      </c>
      <c r="W58" s="15">
        <f>E58-M58-O58</f>
        <v>6</v>
      </c>
      <c r="X58" s="16">
        <f>V58*100/W58</f>
        <v>83.33333333333333</v>
      </c>
    </row>
    <row r="59" spans="1:24" ht="21">
      <c r="A59" s="9" t="s">
        <v>79</v>
      </c>
      <c r="B59" s="18" t="s">
        <v>81</v>
      </c>
      <c r="C59" s="9" t="s">
        <v>21</v>
      </c>
      <c r="D59" s="9">
        <v>8</v>
      </c>
      <c r="E59" s="9">
        <v>2</v>
      </c>
      <c r="F59" s="21">
        <f>E59*100/D59</f>
        <v>25</v>
      </c>
      <c r="G59" s="32">
        <v>2</v>
      </c>
      <c r="H59" s="21">
        <f t="shared" si="12"/>
        <v>100</v>
      </c>
      <c r="I59" s="32">
        <v>0</v>
      </c>
      <c r="J59" s="16">
        <v>0</v>
      </c>
      <c r="K59" s="15">
        <v>0</v>
      </c>
      <c r="L59" s="16">
        <f t="shared" si="13"/>
        <v>0</v>
      </c>
      <c r="M59" s="15">
        <v>0</v>
      </c>
      <c r="N59" s="16">
        <v>0</v>
      </c>
      <c r="O59" s="15">
        <v>0</v>
      </c>
      <c r="P59" s="16">
        <f t="shared" si="14"/>
        <v>0</v>
      </c>
      <c r="Q59" s="15">
        <v>0</v>
      </c>
      <c r="R59" s="16">
        <f t="shared" si="19"/>
        <v>0</v>
      </c>
      <c r="S59" s="15">
        <v>0</v>
      </c>
      <c r="T59" s="16">
        <f t="shared" si="15"/>
        <v>0</v>
      </c>
      <c r="U59" s="22">
        <f t="shared" si="16"/>
        <v>0</v>
      </c>
      <c r="V59" s="15">
        <f>G59+I59+Q59+S59</f>
        <v>2</v>
      </c>
      <c r="W59" s="15">
        <f>E59-M59-O59</f>
        <v>2</v>
      </c>
      <c r="X59" s="16">
        <f>V59*100/W59</f>
        <v>100</v>
      </c>
    </row>
    <row r="60" spans="1:24" ht="21">
      <c r="A60" s="9" t="s">
        <v>82</v>
      </c>
      <c r="B60" s="18" t="s">
        <v>83</v>
      </c>
      <c r="C60" s="9" t="s">
        <v>21</v>
      </c>
      <c r="D60" s="9">
        <v>24</v>
      </c>
      <c r="E60" s="9">
        <v>4</v>
      </c>
      <c r="F60" s="21">
        <f t="shared" si="2"/>
        <v>16.666666666666668</v>
      </c>
      <c r="G60" s="32">
        <v>1</v>
      </c>
      <c r="H60" s="21">
        <f t="shared" si="12"/>
        <v>25</v>
      </c>
      <c r="I60" s="32">
        <v>0</v>
      </c>
      <c r="J60" s="16">
        <f>I60*100/E60</f>
        <v>0</v>
      </c>
      <c r="K60" s="15">
        <v>1</v>
      </c>
      <c r="L60" s="16">
        <f t="shared" si="13"/>
        <v>25</v>
      </c>
      <c r="M60" s="15">
        <v>0</v>
      </c>
      <c r="N60" s="16">
        <v>0</v>
      </c>
      <c r="O60" s="15">
        <v>2</v>
      </c>
      <c r="P60" s="16">
        <f t="shared" si="14"/>
        <v>50</v>
      </c>
      <c r="Q60" s="15">
        <v>0</v>
      </c>
      <c r="R60" s="16">
        <f t="shared" si="19"/>
        <v>0</v>
      </c>
      <c r="S60" s="15">
        <v>0</v>
      </c>
      <c r="T60" s="16">
        <f t="shared" si="15"/>
        <v>0</v>
      </c>
      <c r="U60" s="22">
        <f t="shared" si="16"/>
        <v>2</v>
      </c>
      <c r="V60" s="15">
        <f>G60+I60+Q60+S60</f>
        <v>1</v>
      </c>
      <c r="W60" s="15">
        <f>E60-M60-O60</f>
        <v>2</v>
      </c>
      <c r="X60" s="16">
        <f>V60*100/W60</f>
        <v>50</v>
      </c>
    </row>
    <row r="61" spans="1:24" ht="21">
      <c r="A61" s="9" t="s">
        <v>82</v>
      </c>
      <c r="B61" s="18" t="s">
        <v>123</v>
      </c>
      <c r="C61" s="9" t="s">
        <v>21</v>
      </c>
      <c r="D61" s="9">
        <v>22</v>
      </c>
      <c r="E61" s="9">
        <v>10</v>
      </c>
      <c r="F61" s="21">
        <f t="shared" si="2"/>
        <v>45.45454545454545</v>
      </c>
      <c r="G61" s="32">
        <v>6</v>
      </c>
      <c r="H61" s="21">
        <f t="shared" si="12"/>
        <v>60</v>
      </c>
      <c r="I61" s="32">
        <v>0</v>
      </c>
      <c r="J61" s="16">
        <f>I61*100/E61</f>
        <v>0</v>
      </c>
      <c r="K61" s="15">
        <v>3</v>
      </c>
      <c r="L61" s="16">
        <f t="shared" si="13"/>
        <v>30</v>
      </c>
      <c r="M61" s="15">
        <v>0</v>
      </c>
      <c r="N61" s="16">
        <v>0</v>
      </c>
      <c r="O61" s="15">
        <v>1</v>
      </c>
      <c r="P61" s="16">
        <f t="shared" si="14"/>
        <v>10</v>
      </c>
      <c r="Q61" s="15">
        <v>0</v>
      </c>
      <c r="R61" s="16">
        <f t="shared" si="19"/>
        <v>0</v>
      </c>
      <c r="S61" s="15">
        <v>0</v>
      </c>
      <c r="T61" s="16">
        <f t="shared" si="15"/>
        <v>0</v>
      </c>
      <c r="U61" s="22">
        <f t="shared" si="16"/>
        <v>1</v>
      </c>
      <c r="V61" s="15">
        <f>G61+I61+Q61+S61</f>
        <v>6</v>
      </c>
      <c r="W61" s="15">
        <f>E61-M61-O61</f>
        <v>9</v>
      </c>
      <c r="X61" s="16">
        <f>V61*100/W61</f>
        <v>66.66666666666667</v>
      </c>
    </row>
    <row r="62" spans="1:24" ht="21">
      <c r="A62" s="9" t="s">
        <v>82</v>
      </c>
      <c r="B62" s="18" t="s">
        <v>84</v>
      </c>
      <c r="C62" s="9" t="s">
        <v>21</v>
      </c>
      <c r="D62" s="9">
        <v>21</v>
      </c>
      <c r="E62" s="9">
        <v>5</v>
      </c>
      <c r="F62" s="21">
        <f t="shared" si="2"/>
        <v>23.80952380952381</v>
      </c>
      <c r="G62" s="32">
        <v>4</v>
      </c>
      <c r="H62" s="21">
        <f t="shared" si="12"/>
        <v>80</v>
      </c>
      <c r="I62" s="32">
        <v>0</v>
      </c>
      <c r="J62" s="16">
        <f>I62*100/E62</f>
        <v>0</v>
      </c>
      <c r="K62" s="15">
        <v>0</v>
      </c>
      <c r="L62" s="16">
        <f t="shared" si="13"/>
        <v>0</v>
      </c>
      <c r="M62" s="15">
        <v>0</v>
      </c>
      <c r="N62" s="16">
        <f>M62*100/E62</f>
        <v>0</v>
      </c>
      <c r="O62" s="15">
        <v>0</v>
      </c>
      <c r="P62" s="16">
        <f t="shared" si="14"/>
        <v>0</v>
      </c>
      <c r="Q62" s="15">
        <v>1</v>
      </c>
      <c r="R62" s="16">
        <f t="shared" si="19"/>
        <v>20</v>
      </c>
      <c r="S62" s="15">
        <v>0</v>
      </c>
      <c r="T62" s="16">
        <f t="shared" si="15"/>
        <v>0</v>
      </c>
      <c r="U62" s="22">
        <f t="shared" si="16"/>
        <v>1</v>
      </c>
      <c r="V62" s="15">
        <f>G62+I62+Q62+S62</f>
        <v>5</v>
      </c>
      <c r="W62" s="15">
        <f>E62-M62-O62</f>
        <v>5</v>
      </c>
      <c r="X62" s="16">
        <f>V62*100/W62</f>
        <v>100</v>
      </c>
    </row>
    <row r="63" spans="1:24" ht="21">
      <c r="A63" s="44"/>
      <c r="B63" s="46" t="s">
        <v>85</v>
      </c>
      <c r="C63" s="53"/>
      <c r="D63" s="44">
        <f>SUM(D64:D83)</f>
        <v>642</v>
      </c>
      <c r="E63" s="55">
        <f>SUM(E64:E83)</f>
        <v>282</v>
      </c>
      <c r="F63" s="48">
        <f t="shared" si="2"/>
        <v>43.925233644859816</v>
      </c>
      <c r="G63" s="55">
        <f>SUM(G64:G83)</f>
        <v>133</v>
      </c>
      <c r="H63" s="48">
        <f>G63*100/E63</f>
        <v>47.163120567375884</v>
      </c>
      <c r="I63" s="55">
        <f>SUM(I64:I83)</f>
        <v>1</v>
      </c>
      <c r="J63" s="50">
        <f>I63*100/E63</f>
        <v>0.3546099290780142</v>
      </c>
      <c r="K63" s="55">
        <f>SUM(K64:K83)</f>
        <v>31</v>
      </c>
      <c r="L63" s="50">
        <f>K63*100/E63</f>
        <v>10.99290780141844</v>
      </c>
      <c r="M63" s="55">
        <f>SUM(M64:M83)</f>
        <v>2</v>
      </c>
      <c r="N63" s="50">
        <f>M63*100/E63</f>
        <v>0.7092198581560284</v>
      </c>
      <c r="O63" s="55">
        <f>SUM(O64:O83)</f>
        <v>90</v>
      </c>
      <c r="P63" s="50">
        <f>O63*100/E63</f>
        <v>31.914893617021278</v>
      </c>
      <c r="Q63" s="55">
        <f>SUM(Q64:Q83)</f>
        <v>8</v>
      </c>
      <c r="R63" s="50">
        <f>Q63*100/E63</f>
        <v>2.8368794326241136</v>
      </c>
      <c r="S63" s="55">
        <f>SUM(S64:S83)</f>
        <v>17</v>
      </c>
      <c r="T63" s="50">
        <f>S63*100/E63</f>
        <v>6.028368794326241</v>
      </c>
      <c r="U63" s="55">
        <f>SUM(U64:U83)</f>
        <v>115</v>
      </c>
      <c r="V63" s="51">
        <f>SUM(V65:V83)</f>
        <v>156</v>
      </c>
      <c r="W63" s="55">
        <f>SUM(W64:W83)</f>
        <v>190</v>
      </c>
      <c r="X63" s="50">
        <f>V63*100/W63</f>
        <v>82.10526315789474</v>
      </c>
    </row>
    <row r="64" spans="1:24" ht="21">
      <c r="A64" s="33" t="s">
        <v>86</v>
      </c>
      <c r="B64" s="34" t="s">
        <v>131</v>
      </c>
      <c r="C64" s="70" t="s">
        <v>86</v>
      </c>
      <c r="D64" s="70">
        <v>30</v>
      </c>
      <c r="E64" s="70">
        <v>24</v>
      </c>
      <c r="F64" s="17">
        <f>E64*100/D64</f>
        <v>80</v>
      </c>
      <c r="G64" s="70">
        <v>0</v>
      </c>
      <c r="H64" s="21">
        <f>G64*100/E64</f>
        <v>0</v>
      </c>
      <c r="I64" s="70">
        <v>0</v>
      </c>
      <c r="J64" s="16">
        <v>0</v>
      </c>
      <c r="K64" s="70">
        <v>0</v>
      </c>
      <c r="L64" s="16">
        <f>K64*100/E64</f>
        <v>0</v>
      </c>
      <c r="M64" s="70">
        <v>0</v>
      </c>
      <c r="N64" s="16">
        <f>M64*100/E64</f>
        <v>0</v>
      </c>
      <c r="O64" s="70">
        <v>21</v>
      </c>
      <c r="P64" s="16">
        <f>O64*100/E64</f>
        <v>87.5</v>
      </c>
      <c r="Q64" s="35">
        <v>0</v>
      </c>
      <c r="R64" s="16">
        <f>Q64*100/$E64</f>
        <v>0</v>
      </c>
      <c r="S64" s="70">
        <v>3</v>
      </c>
      <c r="T64" s="16">
        <f>S64*100/$E64</f>
        <v>12.5</v>
      </c>
      <c r="U64" s="22">
        <f>S64+O64+Q64</f>
        <v>24</v>
      </c>
      <c r="V64" s="15">
        <f aca="true" t="shared" si="21" ref="V64:V83">G64+I64+Q64+S64</f>
        <v>3</v>
      </c>
      <c r="W64" s="15">
        <f aca="true" t="shared" si="22" ref="W64:W83">E64-M64-O64</f>
        <v>3</v>
      </c>
      <c r="X64" s="16">
        <f>V64*100/W64</f>
        <v>100</v>
      </c>
    </row>
    <row r="65" spans="1:24" ht="21">
      <c r="A65" s="36" t="s">
        <v>87</v>
      </c>
      <c r="B65" s="31" t="s">
        <v>88</v>
      </c>
      <c r="C65" s="36" t="s">
        <v>21</v>
      </c>
      <c r="D65" s="36">
        <v>29</v>
      </c>
      <c r="E65" s="37">
        <v>9</v>
      </c>
      <c r="F65" s="17">
        <f>E65*100/D65</f>
        <v>31.03448275862069</v>
      </c>
      <c r="G65" s="37">
        <v>8</v>
      </c>
      <c r="H65" s="21">
        <f>G65*100/E65</f>
        <v>88.88888888888889</v>
      </c>
      <c r="I65" s="37">
        <v>0</v>
      </c>
      <c r="J65" s="16">
        <v>0</v>
      </c>
      <c r="K65" s="35">
        <v>1</v>
      </c>
      <c r="L65" s="16">
        <f>K65*100/E65</f>
        <v>11.11111111111111</v>
      </c>
      <c r="M65" s="35">
        <v>0</v>
      </c>
      <c r="N65" s="16">
        <f>M65*100/E65</f>
        <v>0</v>
      </c>
      <c r="O65" s="35">
        <v>0</v>
      </c>
      <c r="P65" s="16">
        <f>O65*100/E65</f>
        <v>0</v>
      </c>
      <c r="Q65" s="35">
        <v>0</v>
      </c>
      <c r="R65" s="16">
        <f>Q65*100/$E65</f>
        <v>0</v>
      </c>
      <c r="S65" s="35">
        <v>0</v>
      </c>
      <c r="T65" s="16">
        <f>S65*100/$E65</f>
        <v>0</v>
      </c>
      <c r="U65" s="22">
        <f>S65+O65+Q65</f>
        <v>0</v>
      </c>
      <c r="V65" s="15">
        <f t="shared" si="21"/>
        <v>8</v>
      </c>
      <c r="W65" s="15">
        <f t="shared" si="22"/>
        <v>9</v>
      </c>
      <c r="X65" s="16">
        <f>V65*100/W65</f>
        <v>88.88888888888889</v>
      </c>
    </row>
    <row r="66" spans="1:24" ht="21">
      <c r="A66" s="9" t="s">
        <v>87</v>
      </c>
      <c r="B66" s="18" t="s">
        <v>89</v>
      </c>
      <c r="C66" s="9" t="s">
        <v>21</v>
      </c>
      <c r="D66" s="36">
        <v>33</v>
      </c>
      <c r="E66" s="37">
        <v>25</v>
      </c>
      <c r="F66" s="21">
        <f t="shared" si="2"/>
        <v>75.75757575757575</v>
      </c>
      <c r="G66" s="38">
        <v>17</v>
      </c>
      <c r="H66" s="21">
        <f t="shared" si="12"/>
        <v>68</v>
      </c>
      <c r="I66" s="38">
        <v>0</v>
      </c>
      <c r="J66" s="16">
        <f>I66*100/E66</f>
        <v>0</v>
      </c>
      <c r="K66" s="15">
        <v>1</v>
      </c>
      <c r="L66" s="16">
        <f t="shared" si="13"/>
        <v>4</v>
      </c>
      <c r="M66" s="15">
        <v>0</v>
      </c>
      <c r="N66" s="16">
        <f>M66*100/E66</f>
        <v>0</v>
      </c>
      <c r="O66" s="15">
        <v>5</v>
      </c>
      <c r="P66" s="16">
        <f t="shared" si="14"/>
        <v>20</v>
      </c>
      <c r="Q66" s="15">
        <v>0</v>
      </c>
      <c r="R66" s="16">
        <f aca="true" t="shared" si="23" ref="R66:R90">Q66*100/$E66</f>
        <v>0</v>
      </c>
      <c r="S66" s="15">
        <v>2</v>
      </c>
      <c r="T66" s="16">
        <f t="shared" si="15"/>
        <v>8</v>
      </c>
      <c r="U66" s="22">
        <f t="shared" si="16"/>
        <v>7</v>
      </c>
      <c r="V66" s="15">
        <f t="shared" si="21"/>
        <v>19</v>
      </c>
      <c r="W66" s="15">
        <f t="shared" si="22"/>
        <v>20</v>
      </c>
      <c r="X66" s="16">
        <f aca="true" t="shared" si="24" ref="X66:X81">V66*100/W66</f>
        <v>95</v>
      </c>
    </row>
    <row r="67" spans="1:24" ht="21">
      <c r="A67" s="9" t="s">
        <v>87</v>
      </c>
      <c r="B67" s="18" t="s">
        <v>90</v>
      </c>
      <c r="C67" s="9" t="s">
        <v>21</v>
      </c>
      <c r="D67" s="9">
        <v>50</v>
      </c>
      <c r="E67" s="38">
        <v>20</v>
      </c>
      <c r="F67" s="21">
        <f t="shared" si="2"/>
        <v>40</v>
      </c>
      <c r="G67" s="38">
        <v>14</v>
      </c>
      <c r="H67" s="21">
        <f t="shared" si="12"/>
        <v>70</v>
      </c>
      <c r="I67" s="38">
        <v>0</v>
      </c>
      <c r="J67" s="16">
        <f>I67*100/E67</f>
        <v>0</v>
      </c>
      <c r="K67" s="15">
        <v>1</v>
      </c>
      <c r="L67" s="16">
        <f t="shared" si="13"/>
        <v>5</v>
      </c>
      <c r="M67" s="15">
        <v>0</v>
      </c>
      <c r="N67" s="16">
        <v>0</v>
      </c>
      <c r="O67" s="15">
        <v>5</v>
      </c>
      <c r="P67" s="16">
        <f t="shared" si="14"/>
        <v>25</v>
      </c>
      <c r="Q67" s="15">
        <v>0</v>
      </c>
      <c r="R67" s="16">
        <f t="shared" si="23"/>
        <v>0</v>
      </c>
      <c r="S67" s="15">
        <v>0</v>
      </c>
      <c r="T67" s="16">
        <f t="shared" si="15"/>
        <v>0</v>
      </c>
      <c r="U67" s="22">
        <f t="shared" si="16"/>
        <v>5</v>
      </c>
      <c r="V67" s="15">
        <f t="shared" si="21"/>
        <v>14</v>
      </c>
      <c r="W67" s="15">
        <f t="shared" si="22"/>
        <v>15</v>
      </c>
      <c r="X67" s="16">
        <f t="shared" si="24"/>
        <v>93.33333333333333</v>
      </c>
    </row>
    <row r="68" spans="1:24" ht="21">
      <c r="A68" s="9" t="s">
        <v>87</v>
      </c>
      <c r="B68" s="18" t="s">
        <v>91</v>
      </c>
      <c r="C68" s="9" t="s">
        <v>21</v>
      </c>
      <c r="D68" s="9">
        <v>45</v>
      </c>
      <c r="E68" s="38">
        <v>29</v>
      </c>
      <c r="F68" s="21">
        <f t="shared" si="2"/>
        <v>64.44444444444444</v>
      </c>
      <c r="G68" s="38">
        <v>18</v>
      </c>
      <c r="H68" s="21">
        <f t="shared" si="12"/>
        <v>62.06896551724138</v>
      </c>
      <c r="I68" s="38">
        <v>1</v>
      </c>
      <c r="J68" s="16">
        <v>0</v>
      </c>
      <c r="K68" s="15">
        <v>3</v>
      </c>
      <c r="L68" s="16">
        <f t="shared" si="13"/>
        <v>10.344827586206897</v>
      </c>
      <c r="M68" s="15">
        <v>0</v>
      </c>
      <c r="N68" s="16">
        <v>0</v>
      </c>
      <c r="O68" s="15">
        <v>5</v>
      </c>
      <c r="P68" s="16">
        <f t="shared" si="14"/>
        <v>17.24137931034483</v>
      </c>
      <c r="Q68" s="15">
        <v>2</v>
      </c>
      <c r="R68" s="16">
        <f t="shared" si="23"/>
        <v>6.896551724137931</v>
      </c>
      <c r="S68" s="15">
        <v>0</v>
      </c>
      <c r="T68" s="16">
        <f t="shared" si="15"/>
        <v>0</v>
      </c>
      <c r="U68" s="22">
        <f t="shared" si="16"/>
        <v>7</v>
      </c>
      <c r="V68" s="15">
        <f t="shared" si="21"/>
        <v>21</v>
      </c>
      <c r="W68" s="15">
        <f t="shared" si="22"/>
        <v>24</v>
      </c>
      <c r="X68" s="16">
        <f t="shared" si="24"/>
        <v>87.5</v>
      </c>
    </row>
    <row r="69" spans="1:24" ht="21">
      <c r="A69" s="9" t="s">
        <v>87</v>
      </c>
      <c r="B69" s="18" t="s">
        <v>92</v>
      </c>
      <c r="C69" s="9" t="s">
        <v>21</v>
      </c>
      <c r="D69" s="9">
        <v>51</v>
      </c>
      <c r="E69" s="38">
        <v>15</v>
      </c>
      <c r="F69" s="21">
        <f t="shared" si="2"/>
        <v>29.41176470588235</v>
      </c>
      <c r="G69" s="38">
        <v>4</v>
      </c>
      <c r="H69" s="21">
        <f t="shared" si="12"/>
        <v>26.666666666666668</v>
      </c>
      <c r="I69" s="38">
        <v>0</v>
      </c>
      <c r="J69" s="16">
        <v>0</v>
      </c>
      <c r="K69" s="15">
        <v>3</v>
      </c>
      <c r="L69" s="16">
        <f t="shared" si="13"/>
        <v>20</v>
      </c>
      <c r="M69" s="15">
        <v>1</v>
      </c>
      <c r="N69" s="16">
        <f>M69*100/E69</f>
        <v>6.666666666666667</v>
      </c>
      <c r="O69" s="15">
        <v>3</v>
      </c>
      <c r="P69" s="16">
        <f t="shared" si="14"/>
        <v>20</v>
      </c>
      <c r="Q69" s="15">
        <v>3</v>
      </c>
      <c r="R69" s="16">
        <f t="shared" si="23"/>
        <v>20</v>
      </c>
      <c r="S69" s="15">
        <v>1</v>
      </c>
      <c r="T69" s="16">
        <f t="shared" si="15"/>
        <v>6.666666666666667</v>
      </c>
      <c r="U69" s="22">
        <f t="shared" si="16"/>
        <v>7</v>
      </c>
      <c r="V69" s="15">
        <f t="shared" si="21"/>
        <v>8</v>
      </c>
      <c r="W69" s="15">
        <f t="shared" si="22"/>
        <v>11</v>
      </c>
      <c r="X69" s="16">
        <f t="shared" si="24"/>
        <v>72.72727272727273</v>
      </c>
    </row>
    <row r="70" spans="1:24" ht="21">
      <c r="A70" s="9" t="s">
        <v>87</v>
      </c>
      <c r="B70" s="18" t="s">
        <v>93</v>
      </c>
      <c r="C70" s="9" t="s">
        <v>21</v>
      </c>
      <c r="D70" s="9">
        <v>37</v>
      </c>
      <c r="E70" s="38">
        <v>13</v>
      </c>
      <c r="F70" s="21">
        <f t="shared" si="2"/>
        <v>35.13513513513514</v>
      </c>
      <c r="G70" s="38">
        <v>13</v>
      </c>
      <c r="H70" s="21">
        <f t="shared" si="12"/>
        <v>100</v>
      </c>
      <c r="I70" s="38">
        <v>0</v>
      </c>
      <c r="J70" s="16">
        <v>0</v>
      </c>
      <c r="K70" s="15">
        <v>0</v>
      </c>
      <c r="L70" s="16">
        <f t="shared" si="13"/>
        <v>0</v>
      </c>
      <c r="M70" s="15">
        <v>0</v>
      </c>
      <c r="N70" s="16">
        <f>M70*100/E70</f>
        <v>0</v>
      </c>
      <c r="O70" s="15">
        <v>0</v>
      </c>
      <c r="P70" s="16">
        <f t="shared" si="14"/>
        <v>0</v>
      </c>
      <c r="Q70" s="15">
        <v>0</v>
      </c>
      <c r="R70" s="16">
        <f t="shared" si="23"/>
        <v>0</v>
      </c>
      <c r="S70" s="15">
        <v>0</v>
      </c>
      <c r="T70" s="16">
        <f t="shared" si="15"/>
        <v>0</v>
      </c>
      <c r="U70" s="22">
        <f t="shared" si="16"/>
        <v>0</v>
      </c>
      <c r="V70" s="15">
        <f t="shared" si="21"/>
        <v>13</v>
      </c>
      <c r="W70" s="15">
        <f t="shared" si="22"/>
        <v>13</v>
      </c>
      <c r="X70" s="16">
        <f t="shared" si="24"/>
        <v>100</v>
      </c>
    </row>
    <row r="71" spans="1:24" ht="21">
      <c r="A71" s="9" t="s">
        <v>87</v>
      </c>
      <c r="B71" s="18" t="s">
        <v>94</v>
      </c>
      <c r="C71" s="9" t="s">
        <v>21</v>
      </c>
      <c r="D71" s="9">
        <v>36</v>
      </c>
      <c r="E71" s="38">
        <v>23</v>
      </c>
      <c r="F71" s="21">
        <f t="shared" si="2"/>
        <v>63.888888888888886</v>
      </c>
      <c r="G71" s="38">
        <v>14</v>
      </c>
      <c r="H71" s="21">
        <f t="shared" si="12"/>
        <v>60.869565217391305</v>
      </c>
      <c r="I71" s="38">
        <v>0</v>
      </c>
      <c r="J71" s="16">
        <v>0</v>
      </c>
      <c r="K71" s="15">
        <v>1</v>
      </c>
      <c r="L71" s="16">
        <f t="shared" si="13"/>
        <v>4.3478260869565215</v>
      </c>
      <c r="M71" s="15">
        <v>0</v>
      </c>
      <c r="N71" s="16">
        <f>M71*100/E71</f>
        <v>0</v>
      </c>
      <c r="O71" s="15">
        <v>6</v>
      </c>
      <c r="P71" s="16">
        <f t="shared" si="14"/>
        <v>26.08695652173913</v>
      </c>
      <c r="Q71" s="15">
        <v>0</v>
      </c>
      <c r="R71" s="16">
        <f t="shared" si="23"/>
        <v>0</v>
      </c>
      <c r="S71" s="15">
        <v>2</v>
      </c>
      <c r="T71" s="16">
        <f t="shared" si="15"/>
        <v>8.695652173913043</v>
      </c>
      <c r="U71" s="22">
        <f t="shared" si="16"/>
        <v>8</v>
      </c>
      <c r="V71" s="15">
        <f t="shared" si="21"/>
        <v>16</v>
      </c>
      <c r="W71" s="15">
        <f t="shared" si="22"/>
        <v>17</v>
      </c>
      <c r="X71" s="16">
        <f t="shared" si="24"/>
        <v>94.11764705882354</v>
      </c>
    </row>
    <row r="72" spans="1:24" ht="21">
      <c r="A72" s="9" t="s">
        <v>87</v>
      </c>
      <c r="B72" s="18" t="s">
        <v>95</v>
      </c>
      <c r="C72" s="9" t="s">
        <v>21</v>
      </c>
      <c r="D72" s="9">
        <v>33</v>
      </c>
      <c r="E72" s="38">
        <v>26</v>
      </c>
      <c r="F72" s="21">
        <f t="shared" si="2"/>
        <v>78.78787878787878</v>
      </c>
      <c r="G72" s="38">
        <v>9</v>
      </c>
      <c r="H72" s="21">
        <f t="shared" si="12"/>
        <v>34.61538461538461</v>
      </c>
      <c r="I72" s="38">
        <v>0</v>
      </c>
      <c r="J72" s="16">
        <v>0</v>
      </c>
      <c r="K72" s="15">
        <v>8</v>
      </c>
      <c r="L72" s="16">
        <f t="shared" si="13"/>
        <v>30.76923076923077</v>
      </c>
      <c r="M72" s="15">
        <v>0</v>
      </c>
      <c r="N72" s="16">
        <v>0</v>
      </c>
      <c r="O72" s="15">
        <v>7</v>
      </c>
      <c r="P72" s="16">
        <f t="shared" si="14"/>
        <v>26.923076923076923</v>
      </c>
      <c r="Q72" s="15">
        <v>0</v>
      </c>
      <c r="R72" s="16">
        <f t="shared" si="23"/>
        <v>0</v>
      </c>
      <c r="S72" s="15">
        <v>2</v>
      </c>
      <c r="T72" s="16">
        <f t="shared" si="15"/>
        <v>7.6923076923076925</v>
      </c>
      <c r="U72" s="22">
        <f t="shared" si="16"/>
        <v>9</v>
      </c>
      <c r="V72" s="15">
        <f t="shared" si="21"/>
        <v>11</v>
      </c>
      <c r="W72" s="15">
        <f t="shared" si="22"/>
        <v>19</v>
      </c>
      <c r="X72" s="16">
        <f t="shared" si="24"/>
        <v>57.89473684210526</v>
      </c>
    </row>
    <row r="73" spans="1:24" ht="21">
      <c r="A73" s="9" t="s">
        <v>87</v>
      </c>
      <c r="B73" s="18" t="s">
        <v>96</v>
      </c>
      <c r="C73" s="9" t="s">
        <v>21</v>
      </c>
      <c r="D73" s="9">
        <v>37</v>
      </c>
      <c r="E73" s="38">
        <v>12</v>
      </c>
      <c r="F73" s="21">
        <f t="shared" si="2"/>
        <v>32.432432432432435</v>
      </c>
      <c r="G73" s="38">
        <v>6</v>
      </c>
      <c r="H73" s="21">
        <f t="shared" si="12"/>
        <v>50</v>
      </c>
      <c r="I73" s="38">
        <v>0</v>
      </c>
      <c r="J73" s="16">
        <v>0</v>
      </c>
      <c r="K73" s="15">
        <v>2</v>
      </c>
      <c r="L73" s="16">
        <f t="shared" si="13"/>
        <v>16.666666666666668</v>
      </c>
      <c r="M73" s="15">
        <v>1</v>
      </c>
      <c r="N73" s="16">
        <v>0</v>
      </c>
      <c r="O73" s="15">
        <v>3</v>
      </c>
      <c r="P73" s="16">
        <f t="shared" si="14"/>
        <v>25</v>
      </c>
      <c r="Q73" s="15">
        <v>0</v>
      </c>
      <c r="R73" s="16">
        <f t="shared" si="23"/>
        <v>0</v>
      </c>
      <c r="S73" s="15">
        <v>0</v>
      </c>
      <c r="T73" s="16">
        <f t="shared" si="15"/>
        <v>0</v>
      </c>
      <c r="U73" s="22">
        <f t="shared" si="16"/>
        <v>3</v>
      </c>
      <c r="V73" s="15">
        <f t="shared" si="21"/>
        <v>6</v>
      </c>
      <c r="W73" s="15">
        <f t="shared" si="22"/>
        <v>8</v>
      </c>
      <c r="X73" s="16">
        <f t="shared" si="24"/>
        <v>75</v>
      </c>
    </row>
    <row r="74" spans="1:24" ht="21">
      <c r="A74" s="9" t="s">
        <v>87</v>
      </c>
      <c r="B74" s="18" t="s">
        <v>97</v>
      </c>
      <c r="C74" s="9" t="s">
        <v>21</v>
      </c>
      <c r="D74" s="9">
        <v>34</v>
      </c>
      <c r="E74" s="38">
        <v>20</v>
      </c>
      <c r="F74" s="21">
        <f t="shared" si="2"/>
        <v>58.8235294117647</v>
      </c>
      <c r="G74" s="38">
        <v>16</v>
      </c>
      <c r="H74" s="21">
        <f t="shared" si="12"/>
        <v>80</v>
      </c>
      <c r="I74" s="38">
        <v>0</v>
      </c>
      <c r="J74" s="16">
        <f>I74*100/E74</f>
        <v>0</v>
      </c>
      <c r="K74" s="15">
        <v>4</v>
      </c>
      <c r="L74" s="16">
        <f t="shared" si="13"/>
        <v>20</v>
      </c>
      <c r="M74" s="15">
        <v>0</v>
      </c>
      <c r="N74" s="16">
        <v>0</v>
      </c>
      <c r="O74" s="15">
        <v>0</v>
      </c>
      <c r="P74" s="16">
        <f t="shared" si="14"/>
        <v>0</v>
      </c>
      <c r="Q74" s="15">
        <v>0</v>
      </c>
      <c r="R74" s="16">
        <f t="shared" si="23"/>
        <v>0</v>
      </c>
      <c r="S74" s="15">
        <v>0</v>
      </c>
      <c r="T74" s="16">
        <f t="shared" si="15"/>
        <v>0</v>
      </c>
      <c r="U74" s="22">
        <f t="shared" si="16"/>
        <v>0</v>
      </c>
      <c r="V74" s="15">
        <f t="shared" si="21"/>
        <v>16</v>
      </c>
      <c r="W74" s="15">
        <f t="shared" si="22"/>
        <v>20</v>
      </c>
      <c r="X74" s="16">
        <f t="shared" si="24"/>
        <v>80</v>
      </c>
    </row>
    <row r="75" spans="1:24" ht="21">
      <c r="A75" s="9" t="s">
        <v>87</v>
      </c>
      <c r="B75" s="18" t="s">
        <v>98</v>
      </c>
      <c r="C75" s="9" t="s">
        <v>21</v>
      </c>
      <c r="D75" s="9">
        <v>53</v>
      </c>
      <c r="E75" s="39">
        <v>18</v>
      </c>
      <c r="F75" s="21">
        <f t="shared" si="2"/>
        <v>33.9622641509434</v>
      </c>
      <c r="G75" s="38">
        <v>9</v>
      </c>
      <c r="H75" s="21">
        <f t="shared" si="12"/>
        <v>50</v>
      </c>
      <c r="I75" s="38">
        <v>0</v>
      </c>
      <c r="J75" s="16">
        <f>I75*100/E75</f>
        <v>0</v>
      </c>
      <c r="K75" s="15">
        <v>4</v>
      </c>
      <c r="L75" s="16">
        <f t="shared" si="13"/>
        <v>22.22222222222222</v>
      </c>
      <c r="M75" s="15">
        <v>0</v>
      </c>
      <c r="N75" s="16">
        <v>0</v>
      </c>
      <c r="O75" s="15">
        <v>2</v>
      </c>
      <c r="P75" s="16">
        <f t="shared" si="14"/>
        <v>11.11111111111111</v>
      </c>
      <c r="Q75" s="15">
        <v>0</v>
      </c>
      <c r="R75" s="16">
        <f t="shared" si="23"/>
        <v>0</v>
      </c>
      <c r="S75" s="15">
        <v>3</v>
      </c>
      <c r="T75" s="16">
        <f t="shared" si="15"/>
        <v>16.666666666666668</v>
      </c>
      <c r="U75" s="22">
        <f t="shared" si="16"/>
        <v>5</v>
      </c>
      <c r="V75" s="15">
        <f t="shared" si="21"/>
        <v>12</v>
      </c>
      <c r="W75" s="15">
        <f t="shared" si="22"/>
        <v>16</v>
      </c>
      <c r="X75" s="16">
        <f t="shared" si="24"/>
        <v>75</v>
      </c>
    </row>
    <row r="76" spans="1:24" ht="21">
      <c r="A76" s="9" t="s">
        <v>99</v>
      </c>
      <c r="B76" s="18" t="s">
        <v>100</v>
      </c>
      <c r="C76" s="9" t="s">
        <v>26</v>
      </c>
      <c r="D76" s="9">
        <v>93</v>
      </c>
      <c r="E76" s="38">
        <v>16</v>
      </c>
      <c r="F76" s="17">
        <f t="shared" si="2"/>
        <v>17.204301075268816</v>
      </c>
      <c r="G76" s="38">
        <v>0</v>
      </c>
      <c r="H76" s="21">
        <f t="shared" si="12"/>
        <v>0</v>
      </c>
      <c r="I76" s="38">
        <v>0</v>
      </c>
      <c r="J76" s="16">
        <f>I76*100/E76</f>
        <v>0</v>
      </c>
      <c r="K76" s="15">
        <v>1</v>
      </c>
      <c r="L76" s="16">
        <f t="shared" si="13"/>
        <v>6.25</v>
      </c>
      <c r="M76" s="15">
        <v>0</v>
      </c>
      <c r="N76" s="16">
        <v>0</v>
      </c>
      <c r="O76" s="15">
        <v>13</v>
      </c>
      <c r="P76" s="16">
        <f t="shared" si="14"/>
        <v>81.25</v>
      </c>
      <c r="Q76" s="15">
        <v>0</v>
      </c>
      <c r="R76" s="16">
        <f t="shared" si="23"/>
        <v>0</v>
      </c>
      <c r="S76" s="15">
        <v>2</v>
      </c>
      <c r="T76" s="16">
        <f t="shared" si="15"/>
        <v>12.5</v>
      </c>
      <c r="U76" s="22">
        <f t="shared" si="16"/>
        <v>15</v>
      </c>
      <c r="V76" s="15">
        <f t="shared" si="21"/>
        <v>2</v>
      </c>
      <c r="W76" s="15">
        <f t="shared" si="22"/>
        <v>3</v>
      </c>
      <c r="X76" s="16">
        <f t="shared" si="24"/>
        <v>66.66666666666667</v>
      </c>
    </row>
    <row r="77" spans="1:24" ht="21">
      <c r="A77" s="36" t="s">
        <v>99</v>
      </c>
      <c r="B77" s="31" t="s">
        <v>101</v>
      </c>
      <c r="C77" s="36" t="s">
        <v>26</v>
      </c>
      <c r="D77" s="36">
        <v>4</v>
      </c>
      <c r="E77" s="37">
        <v>4</v>
      </c>
      <c r="F77" s="17">
        <f t="shared" si="2"/>
        <v>100</v>
      </c>
      <c r="G77" s="37">
        <v>0</v>
      </c>
      <c r="H77" s="21">
        <v>0</v>
      </c>
      <c r="I77" s="37">
        <v>0</v>
      </c>
      <c r="J77" s="16">
        <v>0</v>
      </c>
      <c r="K77" s="35">
        <v>1</v>
      </c>
      <c r="L77" s="16">
        <v>0</v>
      </c>
      <c r="M77" s="35">
        <v>0</v>
      </c>
      <c r="N77" s="16">
        <v>0</v>
      </c>
      <c r="O77" s="35">
        <v>2</v>
      </c>
      <c r="P77" s="16">
        <f t="shared" si="14"/>
        <v>50</v>
      </c>
      <c r="Q77" s="35">
        <v>1</v>
      </c>
      <c r="R77" s="16">
        <f t="shared" si="23"/>
        <v>25</v>
      </c>
      <c r="S77" s="35">
        <v>0</v>
      </c>
      <c r="T77" s="16">
        <f t="shared" si="15"/>
        <v>0</v>
      </c>
      <c r="U77" s="22">
        <f t="shared" si="16"/>
        <v>3</v>
      </c>
      <c r="V77" s="15">
        <f t="shared" si="21"/>
        <v>1</v>
      </c>
      <c r="W77" s="15">
        <f t="shared" si="22"/>
        <v>2</v>
      </c>
      <c r="X77" s="16">
        <v>0</v>
      </c>
    </row>
    <row r="78" spans="1:24" ht="21">
      <c r="A78" s="9" t="s">
        <v>99</v>
      </c>
      <c r="B78" s="18" t="s">
        <v>102</v>
      </c>
      <c r="C78" s="9" t="s">
        <v>26</v>
      </c>
      <c r="D78" s="9">
        <v>5</v>
      </c>
      <c r="E78" s="72">
        <v>3</v>
      </c>
      <c r="F78" s="21">
        <f t="shared" si="2"/>
        <v>60</v>
      </c>
      <c r="G78" s="38">
        <v>0</v>
      </c>
      <c r="H78" s="21">
        <f t="shared" si="12"/>
        <v>0</v>
      </c>
      <c r="I78" s="38">
        <v>0</v>
      </c>
      <c r="J78" s="16">
        <v>0</v>
      </c>
      <c r="K78" s="15">
        <v>0</v>
      </c>
      <c r="L78" s="16">
        <f t="shared" si="13"/>
        <v>0</v>
      </c>
      <c r="M78" s="15">
        <v>0</v>
      </c>
      <c r="N78" s="16">
        <v>0</v>
      </c>
      <c r="O78" s="15">
        <v>3</v>
      </c>
      <c r="P78" s="16">
        <f t="shared" si="14"/>
        <v>100</v>
      </c>
      <c r="Q78" s="15">
        <v>0</v>
      </c>
      <c r="R78" s="16">
        <f t="shared" si="23"/>
        <v>0</v>
      </c>
      <c r="S78" s="15">
        <v>0</v>
      </c>
      <c r="T78" s="16">
        <f t="shared" si="15"/>
        <v>0</v>
      </c>
      <c r="U78" s="22">
        <v>3</v>
      </c>
      <c r="V78" s="15">
        <f t="shared" si="21"/>
        <v>0</v>
      </c>
      <c r="W78" s="15">
        <f t="shared" si="22"/>
        <v>0</v>
      </c>
      <c r="X78" s="16" t="e">
        <f t="shared" si="24"/>
        <v>#DIV/0!</v>
      </c>
    </row>
    <row r="79" spans="1:24" ht="42">
      <c r="A79" s="9" t="s">
        <v>99</v>
      </c>
      <c r="B79" s="18" t="s">
        <v>103</v>
      </c>
      <c r="C79" s="9" t="s">
        <v>26</v>
      </c>
      <c r="D79" s="9">
        <v>35</v>
      </c>
      <c r="E79" s="39">
        <v>8</v>
      </c>
      <c r="F79" s="21">
        <f t="shared" si="2"/>
        <v>22.857142857142858</v>
      </c>
      <c r="G79" s="38">
        <v>3</v>
      </c>
      <c r="H79" s="21">
        <f t="shared" si="12"/>
        <v>37.5</v>
      </c>
      <c r="I79" s="38">
        <v>0</v>
      </c>
      <c r="J79" s="16">
        <v>0</v>
      </c>
      <c r="K79" s="15">
        <v>0</v>
      </c>
      <c r="L79" s="16">
        <f t="shared" si="13"/>
        <v>0</v>
      </c>
      <c r="M79" s="15">
        <v>0</v>
      </c>
      <c r="N79" s="16">
        <v>0</v>
      </c>
      <c r="O79" s="15">
        <v>4</v>
      </c>
      <c r="P79" s="16">
        <f t="shared" si="14"/>
        <v>50</v>
      </c>
      <c r="Q79" s="15">
        <v>0</v>
      </c>
      <c r="R79" s="16">
        <f t="shared" si="23"/>
        <v>0</v>
      </c>
      <c r="S79" s="15">
        <v>1</v>
      </c>
      <c r="T79" s="16">
        <f t="shared" si="15"/>
        <v>12.5</v>
      </c>
      <c r="U79" s="15">
        <f t="shared" si="16"/>
        <v>5</v>
      </c>
      <c r="V79" s="15">
        <f t="shared" si="21"/>
        <v>4</v>
      </c>
      <c r="W79" s="15">
        <f t="shared" si="22"/>
        <v>4</v>
      </c>
      <c r="X79" s="16">
        <f t="shared" si="24"/>
        <v>100</v>
      </c>
    </row>
    <row r="80" spans="1:24" ht="21">
      <c r="A80" s="9" t="s">
        <v>99</v>
      </c>
      <c r="B80" s="18" t="s">
        <v>104</v>
      </c>
      <c r="C80" s="9" t="s">
        <v>26</v>
      </c>
      <c r="D80" s="9">
        <v>14</v>
      </c>
      <c r="E80" s="39">
        <v>8</v>
      </c>
      <c r="F80" s="21">
        <f aca="true" t="shared" si="25" ref="F80:F98">E80*100/D80</f>
        <v>57.142857142857146</v>
      </c>
      <c r="G80" s="38">
        <v>1</v>
      </c>
      <c r="H80" s="21">
        <f t="shared" si="12"/>
        <v>12.5</v>
      </c>
      <c r="I80" s="38">
        <v>0</v>
      </c>
      <c r="J80" s="16">
        <v>0</v>
      </c>
      <c r="K80" s="15">
        <v>1</v>
      </c>
      <c r="L80" s="16">
        <f t="shared" si="13"/>
        <v>12.5</v>
      </c>
      <c r="M80" s="15">
        <v>0</v>
      </c>
      <c r="N80" s="16">
        <v>0</v>
      </c>
      <c r="O80" s="15">
        <v>5</v>
      </c>
      <c r="P80" s="16">
        <f t="shared" si="14"/>
        <v>62.5</v>
      </c>
      <c r="Q80" s="15">
        <v>0</v>
      </c>
      <c r="R80" s="16">
        <f t="shared" si="23"/>
        <v>0</v>
      </c>
      <c r="S80" s="15">
        <v>1</v>
      </c>
      <c r="T80" s="16">
        <f t="shared" si="15"/>
        <v>12.5</v>
      </c>
      <c r="U80" s="22">
        <f t="shared" si="16"/>
        <v>6</v>
      </c>
      <c r="V80" s="15">
        <f t="shared" si="21"/>
        <v>2</v>
      </c>
      <c r="W80" s="15">
        <f t="shared" si="22"/>
        <v>3</v>
      </c>
      <c r="X80" s="16">
        <f t="shared" si="24"/>
        <v>66.66666666666667</v>
      </c>
    </row>
    <row r="81" spans="1:24" ht="21">
      <c r="A81" s="9" t="s">
        <v>99</v>
      </c>
      <c r="B81" s="18" t="s">
        <v>105</v>
      </c>
      <c r="C81" s="9" t="s">
        <v>26</v>
      </c>
      <c r="D81" s="9">
        <v>7</v>
      </c>
      <c r="E81" s="39">
        <v>2</v>
      </c>
      <c r="F81" s="21">
        <f t="shared" si="25"/>
        <v>28.571428571428573</v>
      </c>
      <c r="G81" s="38">
        <v>0</v>
      </c>
      <c r="H81" s="21">
        <f t="shared" si="12"/>
        <v>0</v>
      </c>
      <c r="I81" s="38">
        <v>0</v>
      </c>
      <c r="J81" s="16">
        <v>0</v>
      </c>
      <c r="K81" s="15">
        <v>0</v>
      </c>
      <c r="L81" s="16">
        <f t="shared" si="13"/>
        <v>0</v>
      </c>
      <c r="M81" s="15">
        <v>0</v>
      </c>
      <c r="N81" s="16">
        <v>0</v>
      </c>
      <c r="O81" s="15">
        <v>1</v>
      </c>
      <c r="P81" s="16">
        <f t="shared" si="14"/>
        <v>50</v>
      </c>
      <c r="Q81" s="15">
        <v>1</v>
      </c>
      <c r="R81" s="16">
        <f t="shared" si="23"/>
        <v>50</v>
      </c>
      <c r="S81" s="15">
        <v>0</v>
      </c>
      <c r="T81" s="16">
        <f t="shared" si="15"/>
        <v>0</v>
      </c>
      <c r="U81" s="22">
        <f t="shared" si="16"/>
        <v>2</v>
      </c>
      <c r="V81" s="15">
        <f t="shared" si="21"/>
        <v>1</v>
      </c>
      <c r="W81" s="15">
        <f t="shared" si="22"/>
        <v>1</v>
      </c>
      <c r="X81" s="16">
        <f t="shared" si="24"/>
        <v>100</v>
      </c>
    </row>
    <row r="82" spans="1:24" ht="21">
      <c r="A82" s="9" t="s">
        <v>99</v>
      </c>
      <c r="B82" s="18" t="s">
        <v>39</v>
      </c>
      <c r="C82" s="9" t="s">
        <v>26</v>
      </c>
      <c r="D82" s="9">
        <v>9</v>
      </c>
      <c r="E82" s="39">
        <v>5</v>
      </c>
      <c r="F82" s="21">
        <f t="shared" si="25"/>
        <v>55.55555555555556</v>
      </c>
      <c r="G82" s="38">
        <v>1</v>
      </c>
      <c r="H82" s="21">
        <f>G82*100/E82</f>
        <v>20</v>
      </c>
      <c r="I82" s="38">
        <v>0</v>
      </c>
      <c r="J82" s="16">
        <v>0</v>
      </c>
      <c r="K82" s="15">
        <v>0</v>
      </c>
      <c r="L82" s="16">
        <v>0</v>
      </c>
      <c r="M82" s="15">
        <v>0</v>
      </c>
      <c r="N82" s="16">
        <v>0</v>
      </c>
      <c r="O82" s="15">
        <v>3</v>
      </c>
      <c r="P82" s="16">
        <f t="shared" si="14"/>
        <v>60</v>
      </c>
      <c r="Q82" s="15">
        <v>1</v>
      </c>
      <c r="R82" s="16">
        <f t="shared" si="23"/>
        <v>20</v>
      </c>
      <c r="S82" s="15">
        <v>0</v>
      </c>
      <c r="T82" s="16">
        <f t="shared" si="15"/>
        <v>0</v>
      </c>
      <c r="U82" s="22">
        <f t="shared" si="16"/>
        <v>4</v>
      </c>
      <c r="V82" s="15">
        <f t="shared" si="21"/>
        <v>2</v>
      </c>
      <c r="W82" s="15">
        <f t="shared" si="22"/>
        <v>2</v>
      </c>
      <c r="X82" s="16">
        <v>0</v>
      </c>
    </row>
    <row r="83" spans="1:24" ht="21">
      <c r="A83" s="9" t="s">
        <v>99</v>
      </c>
      <c r="B83" s="18" t="s">
        <v>106</v>
      </c>
      <c r="C83" s="9" t="s">
        <v>26</v>
      </c>
      <c r="D83" s="9">
        <v>7</v>
      </c>
      <c r="E83" s="39">
        <v>2</v>
      </c>
      <c r="F83" s="21">
        <f t="shared" si="25"/>
        <v>28.571428571428573</v>
      </c>
      <c r="G83" s="38">
        <v>0</v>
      </c>
      <c r="H83" s="21">
        <f aca="true" t="shared" si="26" ref="H83:H97">G83*100/E83</f>
        <v>0</v>
      </c>
      <c r="I83" s="38">
        <v>0</v>
      </c>
      <c r="J83" s="16">
        <f>I83*100/E83</f>
        <v>0</v>
      </c>
      <c r="K83" s="15">
        <v>0</v>
      </c>
      <c r="L83" s="16">
        <v>0</v>
      </c>
      <c r="M83" s="15">
        <v>0</v>
      </c>
      <c r="N83" s="16">
        <v>0</v>
      </c>
      <c r="O83" s="15">
        <v>2</v>
      </c>
      <c r="P83" s="16">
        <f t="shared" si="14"/>
        <v>100</v>
      </c>
      <c r="Q83" s="15">
        <v>0</v>
      </c>
      <c r="R83" s="16">
        <f t="shared" si="23"/>
        <v>0</v>
      </c>
      <c r="S83" s="15">
        <v>0</v>
      </c>
      <c r="T83" s="16">
        <f aca="true" t="shared" si="27" ref="T83:T98">S83*100/$E83</f>
        <v>0</v>
      </c>
      <c r="U83" s="22">
        <f t="shared" si="16"/>
        <v>2</v>
      </c>
      <c r="V83" s="15">
        <f t="shared" si="21"/>
        <v>0</v>
      </c>
      <c r="W83" s="15">
        <f t="shared" si="22"/>
        <v>0</v>
      </c>
      <c r="X83" s="16" t="e">
        <f>V83*100/W83</f>
        <v>#DIV/0!</v>
      </c>
    </row>
    <row r="84" spans="1:24" ht="21">
      <c r="A84" s="44"/>
      <c r="B84" s="58" t="s">
        <v>107</v>
      </c>
      <c r="C84" s="53"/>
      <c r="D84" s="54">
        <f>SUM(D85:D91)</f>
        <v>639</v>
      </c>
      <c r="E84" s="54">
        <f>SUM(E85:E91)</f>
        <v>269</v>
      </c>
      <c r="F84" s="48">
        <f t="shared" si="25"/>
        <v>42.09702660406886</v>
      </c>
      <c r="G84" s="49">
        <f>SUM(G85:G91)</f>
        <v>124</v>
      </c>
      <c r="H84" s="48">
        <f t="shared" si="26"/>
        <v>46.09665427509294</v>
      </c>
      <c r="I84" s="47">
        <f>SUM(I85:I91)</f>
        <v>4</v>
      </c>
      <c r="J84" s="50">
        <f>I84*100/E84</f>
        <v>1.486988847583643</v>
      </c>
      <c r="K84" s="51">
        <f>SUM(K85:K91)</f>
        <v>87</v>
      </c>
      <c r="L84" s="50">
        <f>K84*100/E84</f>
        <v>32.342007434944236</v>
      </c>
      <c r="M84" s="51">
        <f>SUM(M85:M91)</f>
        <v>2</v>
      </c>
      <c r="N84" s="50">
        <f>M84*100/E84</f>
        <v>0.7434944237918215</v>
      </c>
      <c r="O84" s="51">
        <f>SUM(O85:O91)</f>
        <v>28</v>
      </c>
      <c r="P84" s="50">
        <f>O84*100/E84</f>
        <v>10.408921933085502</v>
      </c>
      <c r="Q84" s="51">
        <f>SUM(Q85:Q91)</f>
        <v>15</v>
      </c>
      <c r="R84" s="50">
        <f>Q84*100/E84</f>
        <v>5.5762081784386615</v>
      </c>
      <c r="S84" s="51">
        <f>SUM(S85:S91)</f>
        <v>9</v>
      </c>
      <c r="T84" s="50">
        <f>S84*100/E84</f>
        <v>3.345724907063197</v>
      </c>
      <c r="U84" s="47">
        <f>SUM(U85:U91)</f>
        <v>52</v>
      </c>
      <c r="V84" s="51">
        <f>SUM(V85:V91)</f>
        <v>152</v>
      </c>
      <c r="W84" s="51">
        <f>SUM(W85:W91)</f>
        <v>239</v>
      </c>
      <c r="X84" s="50">
        <f>V84*100/W84</f>
        <v>63.59832635983263</v>
      </c>
    </row>
    <row r="85" spans="1:24" ht="21">
      <c r="A85" s="9" t="s">
        <v>108</v>
      </c>
      <c r="B85" s="18" t="s">
        <v>109</v>
      </c>
      <c r="C85" s="9" t="s">
        <v>21</v>
      </c>
      <c r="D85" s="9">
        <v>260</v>
      </c>
      <c r="E85" s="9">
        <v>130</v>
      </c>
      <c r="F85" s="21">
        <f t="shared" si="25"/>
        <v>50</v>
      </c>
      <c r="G85" s="40">
        <v>70</v>
      </c>
      <c r="H85" s="21">
        <f t="shared" si="26"/>
        <v>53.84615384615385</v>
      </c>
      <c r="I85" s="41">
        <v>2</v>
      </c>
      <c r="J85" s="16">
        <f aca="true" t="shared" si="28" ref="J85:J90">I85*100/E85</f>
        <v>1.5384615384615385</v>
      </c>
      <c r="K85" s="15">
        <v>37</v>
      </c>
      <c r="L85" s="16">
        <f>K85*100/E85</f>
        <v>28.46153846153846</v>
      </c>
      <c r="M85" s="15">
        <v>2</v>
      </c>
      <c r="N85" s="16">
        <f aca="true" t="shared" si="29" ref="N85:N98">M85*100/E85</f>
        <v>1.5384615384615385</v>
      </c>
      <c r="O85" s="15">
        <v>12</v>
      </c>
      <c r="P85" s="16">
        <f t="shared" si="14"/>
        <v>9.23076923076923</v>
      </c>
      <c r="Q85" s="15">
        <v>3</v>
      </c>
      <c r="R85" s="16">
        <f t="shared" si="23"/>
        <v>2.3076923076923075</v>
      </c>
      <c r="S85" s="15">
        <v>4</v>
      </c>
      <c r="T85" s="16">
        <f t="shared" si="27"/>
        <v>3.076923076923077</v>
      </c>
      <c r="U85" s="22">
        <f>S85+O85+Q85</f>
        <v>19</v>
      </c>
      <c r="V85" s="15">
        <f>G85+I85+Q85+S85</f>
        <v>79</v>
      </c>
      <c r="W85" s="15">
        <f>E85-M85-O85</f>
        <v>116</v>
      </c>
      <c r="X85" s="16">
        <f>V85*100/W85</f>
        <v>68.10344827586206</v>
      </c>
    </row>
    <row r="86" spans="1:24" ht="21">
      <c r="A86" s="9" t="s">
        <v>110</v>
      </c>
      <c r="B86" s="18" t="s">
        <v>125</v>
      </c>
      <c r="C86" s="9" t="s">
        <v>21</v>
      </c>
      <c r="D86" s="9">
        <v>112</v>
      </c>
      <c r="E86" s="9">
        <v>46</v>
      </c>
      <c r="F86" s="21">
        <f t="shared" si="25"/>
        <v>41.07142857142857</v>
      </c>
      <c r="G86" s="40">
        <v>23</v>
      </c>
      <c r="H86" s="21">
        <f t="shared" si="26"/>
        <v>50</v>
      </c>
      <c r="I86" s="41">
        <v>1</v>
      </c>
      <c r="J86" s="16">
        <f t="shared" si="28"/>
        <v>2.1739130434782608</v>
      </c>
      <c r="K86" s="15">
        <v>13</v>
      </c>
      <c r="L86" s="16">
        <f>K86*100/E86</f>
        <v>28.26086956521739</v>
      </c>
      <c r="M86" s="15">
        <v>0</v>
      </c>
      <c r="N86" s="16">
        <f t="shared" si="29"/>
        <v>0</v>
      </c>
      <c r="O86" s="15">
        <v>4</v>
      </c>
      <c r="P86" s="16">
        <f t="shared" si="14"/>
        <v>8.695652173913043</v>
      </c>
      <c r="Q86" s="15">
        <v>4</v>
      </c>
      <c r="R86" s="16">
        <f t="shared" si="23"/>
        <v>8.695652173913043</v>
      </c>
      <c r="S86" s="15">
        <v>1</v>
      </c>
      <c r="T86" s="16">
        <f t="shared" si="27"/>
        <v>2.1739130434782608</v>
      </c>
      <c r="U86" s="22">
        <f>S86+O86+Q86</f>
        <v>9</v>
      </c>
      <c r="V86" s="15">
        <f>G86+I86+Q86+S86</f>
        <v>29</v>
      </c>
      <c r="W86" s="15">
        <f>E86-M86-O86</f>
        <v>42</v>
      </c>
      <c r="X86" s="16">
        <f aca="true" t="shared" si="30" ref="X86:X98">V86*100/W86</f>
        <v>69.04761904761905</v>
      </c>
    </row>
    <row r="87" spans="1:24" ht="21">
      <c r="A87" s="9" t="s">
        <v>110</v>
      </c>
      <c r="B87" s="18" t="s">
        <v>126</v>
      </c>
      <c r="C87" s="9" t="s">
        <v>21</v>
      </c>
      <c r="D87" s="9">
        <v>10</v>
      </c>
      <c r="E87" s="9">
        <v>3</v>
      </c>
      <c r="F87" s="21">
        <f t="shared" si="25"/>
        <v>30</v>
      </c>
      <c r="G87" s="40">
        <v>0</v>
      </c>
      <c r="H87" s="21">
        <f t="shared" si="26"/>
        <v>0</v>
      </c>
      <c r="I87" s="41">
        <v>0</v>
      </c>
      <c r="J87" s="16">
        <f t="shared" si="28"/>
        <v>0</v>
      </c>
      <c r="K87" s="15">
        <v>2</v>
      </c>
      <c r="L87" s="16">
        <f>K87*100/E87</f>
        <v>66.66666666666667</v>
      </c>
      <c r="M87" s="15">
        <v>0</v>
      </c>
      <c r="N87" s="16">
        <f t="shared" si="29"/>
        <v>0</v>
      </c>
      <c r="O87" s="15">
        <v>0</v>
      </c>
      <c r="P87" s="16">
        <f t="shared" si="14"/>
        <v>0</v>
      </c>
      <c r="Q87" s="15">
        <v>1</v>
      </c>
      <c r="R87" s="16">
        <f t="shared" si="23"/>
        <v>33.333333333333336</v>
      </c>
      <c r="S87" s="15">
        <v>0</v>
      </c>
      <c r="T87" s="16">
        <f t="shared" si="27"/>
        <v>0</v>
      </c>
      <c r="U87" s="22">
        <f>S87+O87+Q87</f>
        <v>1</v>
      </c>
      <c r="V87" s="15">
        <f>G87+I87+Q87+S87</f>
        <v>1</v>
      </c>
      <c r="W87" s="15">
        <f>E87-M87-O87</f>
        <v>3</v>
      </c>
      <c r="X87" s="16">
        <f t="shared" si="30"/>
        <v>33.333333333333336</v>
      </c>
    </row>
    <row r="88" spans="1:24" ht="21">
      <c r="A88" s="9" t="s">
        <v>110</v>
      </c>
      <c r="B88" s="18" t="s">
        <v>127</v>
      </c>
      <c r="C88" s="9" t="s">
        <v>21</v>
      </c>
      <c r="D88" s="9">
        <v>111</v>
      </c>
      <c r="E88" s="9">
        <v>22</v>
      </c>
      <c r="F88" s="21">
        <f t="shared" si="25"/>
        <v>19.81981981981982</v>
      </c>
      <c r="G88" s="40">
        <v>5</v>
      </c>
      <c r="H88" s="21">
        <f t="shared" si="26"/>
        <v>22.727272727272727</v>
      </c>
      <c r="I88" s="41">
        <v>0</v>
      </c>
      <c r="J88" s="16">
        <f t="shared" si="28"/>
        <v>0</v>
      </c>
      <c r="K88" s="15">
        <v>6</v>
      </c>
      <c r="L88" s="16">
        <f>K88*100/E88</f>
        <v>27.272727272727273</v>
      </c>
      <c r="M88" s="15">
        <v>0</v>
      </c>
      <c r="N88" s="16">
        <f t="shared" si="29"/>
        <v>0</v>
      </c>
      <c r="O88" s="15">
        <v>4</v>
      </c>
      <c r="P88" s="16">
        <f t="shared" si="14"/>
        <v>18.181818181818183</v>
      </c>
      <c r="Q88" s="15">
        <v>4</v>
      </c>
      <c r="R88" s="16">
        <f t="shared" si="23"/>
        <v>18.181818181818183</v>
      </c>
      <c r="S88" s="15">
        <v>3</v>
      </c>
      <c r="T88" s="16">
        <f t="shared" si="27"/>
        <v>13.636363636363637</v>
      </c>
      <c r="U88" s="22">
        <f>S88+O88+Q88</f>
        <v>11</v>
      </c>
      <c r="V88" s="15">
        <f>G88+I88+Q88+S88</f>
        <v>12</v>
      </c>
      <c r="W88" s="15">
        <f>E88-M88-O88</f>
        <v>18</v>
      </c>
      <c r="X88" s="16">
        <f t="shared" si="30"/>
        <v>66.66666666666667</v>
      </c>
    </row>
    <row r="89" spans="1:24" ht="21">
      <c r="A89" s="9" t="s">
        <v>110</v>
      </c>
      <c r="B89" s="18" t="s">
        <v>124</v>
      </c>
      <c r="C89" s="9" t="s">
        <v>21</v>
      </c>
      <c r="D89" s="9">
        <v>52</v>
      </c>
      <c r="E89" s="9">
        <v>20</v>
      </c>
      <c r="F89" s="21">
        <f t="shared" si="25"/>
        <v>38.46153846153846</v>
      </c>
      <c r="G89" s="40">
        <v>10</v>
      </c>
      <c r="H89" s="21">
        <f t="shared" si="26"/>
        <v>50</v>
      </c>
      <c r="I89" s="41">
        <v>0</v>
      </c>
      <c r="J89" s="16">
        <f t="shared" si="28"/>
        <v>0</v>
      </c>
      <c r="K89" s="15">
        <v>7</v>
      </c>
      <c r="L89" s="16">
        <f>K89*100/E89</f>
        <v>35</v>
      </c>
      <c r="M89" s="15">
        <v>0</v>
      </c>
      <c r="N89" s="16">
        <f t="shared" si="29"/>
        <v>0</v>
      </c>
      <c r="O89" s="15">
        <v>2</v>
      </c>
      <c r="P89" s="16">
        <f t="shared" si="14"/>
        <v>10</v>
      </c>
      <c r="Q89" s="15">
        <v>1</v>
      </c>
      <c r="R89" s="16">
        <f t="shared" si="23"/>
        <v>5</v>
      </c>
      <c r="S89" s="15">
        <v>0</v>
      </c>
      <c r="T89" s="16">
        <f t="shared" si="27"/>
        <v>0</v>
      </c>
      <c r="U89" s="22">
        <f>S89+O89+Q89</f>
        <v>3</v>
      </c>
      <c r="V89" s="15">
        <f>G89+I89+Q89+S89</f>
        <v>11</v>
      </c>
      <c r="W89" s="15">
        <f>E89-M89-O89</f>
        <v>18</v>
      </c>
      <c r="X89" s="16">
        <f t="shared" si="30"/>
        <v>61.111111111111114</v>
      </c>
    </row>
    <row r="90" spans="1:24" ht="21">
      <c r="A90" s="9" t="s">
        <v>111</v>
      </c>
      <c r="B90" s="18" t="s">
        <v>112</v>
      </c>
      <c r="C90" s="9" t="s">
        <v>21</v>
      </c>
      <c r="D90" s="9">
        <v>89</v>
      </c>
      <c r="E90" s="9">
        <v>44</v>
      </c>
      <c r="F90" s="21">
        <f t="shared" si="25"/>
        <v>49.438202247191015</v>
      </c>
      <c r="G90" s="40">
        <v>16</v>
      </c>
      <c r="H90" s="21">
        <f t="shared" si="26"/>
        <v>36.36363636363637</v>
      </c>
      <c r="I90" s="38">
        <v>1</v>
      </c>
      <c r="J90" s="16">
        <f t="shared" si="28"/>
        <v>2.272727272727273</v>
      </c>
      <c r="K90" s="15">
        <v>22</v>
      </c>
      <c r="L90" s="16">
        <f>K90*100/E90</f>
        <v>50</v>
      </c>
      <c r="M90" s="15">
        <v>0</v>
      </c>
      <c r="N90" s="16">
        <f t="shared" si="29"/>
        <v>0</v>
      </c>
      <c r="O90" s="15">
        <v>3</v>
      </c>
      <c r="P90" s="16">
        <f t="shared" si="14"/>
        <v>6.818181818181818</v>
      </c>
      <c r="Q90" s="15">
        <v>2</v>
      </c>
      <c r="R90" s="16">
        <f t="shared" si="23"/>
        <v>4.545454545454546</v>
      </c>
      <c r="S90" s="15">
        <v>0</v>
      </c>
      <c r="T90" s="16">
        <f t="shared" si="27"/>
        <v>0</v>
      </c>
      <c r="U90" s="22">
        <f>S90+O90+Q90</f>
        <v>5</v>
      </c>
      <c r="V90" s="15">
        <f>G90+I90+Q90+S90</f>
        <v>19</v>
      </c>
      <c r="W90" s="15">
        <f>E90-M90-O90</f>
        <v>41</v>
      </c>
      <c r="X90" s="16">
        <f t="shared" si="30"/>
        <v>46.34146341463415</v>
      </c>
    </row>
    <row r="91" spans="1:24" ht="21">
      <c r="A91" s="9" t="s">
        <v>113</v>
      </c>
      <c r="B91" s="18" t="s">
        <v>114</v>
      </c>
      <c r="C91" s="9" t="s">
        <v>26</v>
      </c>
      <c r="D91" s="9">
        <v>5</v>
      </c>
      <c r="E91" s="9">
        <v>4</v>
      </c>
      <c r="F91" s="21">
        <f>E91*100/D91</f>
        <v>80</v>
      </c>
      <c r="G91" s="40">
        <v>0</v>
      </c>
      <c r="H91" s="21">
        <f>G91*100/E91</f>
        <v>0</v>
      </c>
      <c r="I91" s="66">
        <v>0</v>
      </c>
      <c r="J91" s="16">
        <f>I91*100/E91</f>
        <v>0</v>
      </c>
      <c r="K91" s="67">
        <v>0</v>
      </c>
      <c r="L91" s="16">
        <f>K91*100/E91</f>
        <v>0</v>
      </c>
      <c r="M91" s="15">
        <v>0</v>
      </c>
      <c r="N91" s="16">
        <f>M91*100/E91</f>
        <v>0</v>
      </c>
      <c r="O91" s="15">
        <v>3</v>
      </c>
      <c r="P91" s="16">
        <f>O91*100/E91</f>
        <v>75</v>
      </c>
      <c r="Q91" s="15">
        <v>0</v>
      </c>
      <c r="R91" s="16">
        <f>Q91*100/$E91</f>
        <v>0</v>
      </c>
      <c r="S91" s="15">
        <v>1</v>
      </c>
      <c r="T91" s="16">
        <f>S91*100/$E91</f>
        <v>25</v>
      </c>
      <c r="U91" s="22">
        <f>S91+O91+Q91</f>
        <v>4</v>
      </c>
      <c r="V91" s="15">
        <f>G91+I91+Q91+S91</f>
        <v>1</v>
      </c>
      <c r="W91" s="15">
        <f>E91-M91-O91</f>
        <v>1</v>
      </c>
      <c r="X91" s="16">
        <f>V91*100/W91</f>
        <v>100</v>
      </c>
    </row>
    <row r="92" spans="1:24" ht="21">
      <c r="A92" s="44"/>
      <c r="B92" s="45" t="s">
        <v>133</v>
      </c>
      <c r="C92" s="46"/>
      <c r="D92" s="47">
        <f>SUM(D93:D96)</f>
        <v>76</v>
      </c>
      <c r="E92" s="47">
        <f>SUM(E93:E96)</f>
        <v>60</v>
      </c>
      <c r="F92" s="48">
        <f>E92*100/D92</f>
        <v>78.94736842105263</v>
      </c>
      <c r="G92" s="49">
        <f>SUM(G93:G96)</f>
        <v>2</v>
      </c>
      <c r="H92" s="48">
        <f>G92*100/E92</f>
        <v>3.3333333333333335</v>
      </c>
      <c r="I92" s="47">
        <f>SUM(I93:I96)</f>
        <v>0</v>
      </c>
      <c r="J92" s="50">
        <f>I92*100/E92</f>
        <v>0</v>
      </c>
      <c r="K92" s="51">
        <f>SUM(K93:K96)</f>
        <v>1</v>
      </c>
      <c r="L92" s="50">
        <f>K92*100/E92</f>
        <v>1.6666666666666667</v>
      </c>
      <c r="M92" s="47">
        <f>SUM(M93:M96)</f>
        <v>0</v>
      </c>
      <c r="N92" s="50">
        <f>M92*100/E92</f>
        <v>0</v>
      </c>
      <c r="O92" s="51">
        <f>O93+O94+O96+O95</f>
        <v>43</v>
      </c>
      <c r="P92" s="50">
        <f>O92*100/E92</f>
        <v>71.66666666666667</v>
      </c>
      <c r="Q92" s="51">
        <f>SUM(Q93:Q96)</f>
        <v>5</v>
      </c>
      <c r="R92" s="50">
        <f>Q92*100/E92</f>
        <v>8.333333333333334</v>
      </c>
      <c r="S92" s="51">
        <f>SUM(S93:S96)</f>
        <v>9</v>
      </c>
      <c r="T92" s="50">
        <f>S92*100/E92</f>
        <v>15</v>
      </c>
      <c r="U92" s="51">
        <f>SUM(U93:U96)</f>
        <v>57</v>
      </c>
      <c r="V92" s="51">
        <f>SUM(V93:V96)</f>
        <v>16</v>
      </c>
      <c r="W92" s="51">
        <f>SUM(W93:W96)</f>
        <v>17</v>
      </c>
      <c r="X92" s="50">
        <f>V92*100/W92</f>
        <v>94.11764705882354</v>
      </c>
    </row>
    <row r="93" spans="1:24" ht="21">
      <c r="A93" s="9" t="s">
        <v>134</v>
      </c>
      <c r="B93" s="10" t="s">
        <v>137</v>
      </c>
      <c r="C93" s="9" t="s">
        <v>21</v>
      </c>
      <c r="D93" s="11">
        <v>44</v>
      </c>
      <c r="E93" s="11">
        <v>35</v>
      </c>
      <c r="F93" s="12">
        <f>E93*100/D93</f>
        <v>79.54545454545455</v>
      </c>
      <c r="G93" s="68">
        <v>1</v>
      </c>
      <c r="H93" s="12">
        <f>G93*100/E93</f>
        <v>2.857142857142857</v>
      </c>
      <c r="I93" s="11">
        <v>0</v>
      </c>
      <c r="J93" s="13">
        <f>I93*100/E93</f>
        <v>0</v>
      </c>
      <c r="K93" s="14">
        <v>1</v>
      </c>
      <c r="L93" s="13">
        <f>K93*100/E93</f>
        <v>2.857142857142857</v>
      </c>
      <c r="M93" s="14">
        <v>0</v>
      </c>
      <c r="N93" s="13">
        <f>M93*100/E93</f>
        <v>0</v>
      </c>
      <c r="O93" s="14">
        <v>26</v>
      </c>
      <c r="P93" s="13">
        <f>O93*100/E93</f>
        <v>74.28571428571429</v>
      </c>
      <c r="Q93" s="14">
        <v>2</v>
      </c>
      <c r="R93" s="13">
        <f>Q93*100/$E93</f>
        <v>5.714285714285714</v>
      </c>
      <c r="S93" s="14">
        <v>5</v>
      </c>
      <c r="T93" s="13">
        <v>0</v>
      </c>
      <c r="U93" s="14">
        <f>S93+O93+Q93</f>
        <v>33</v>
      </c>
      <c r="V93" s="15">
        <f>G93+I93+Q93+S93</f>
        <v>8</v>
      </c>
      <c r="W93" s="15">
        <f>E93-M93-O93</f>
        <v>9</v>
      </c>
      <c r="X93" s="16">
        <f>V93*100/W93</f>
        <v>88.88888888888889</v>
      </c>
    </row>
    <row r="94" spans="1:24" ht="21">
      <c r="A94" s="9" t="s">
        <v>134</v>
      </c>
      <c r="B94" s="10" t="s">
        <v>138</v>
      </c>
      <c r="C94" s="9" t="s">
        <v>21</v>
      </c>
      <c r="D94" s="11">
        <v>27</v>
      </c>
      <c r="E94" s="11">
        <v>25</v>
      </c>
      <c r="F94" s="12">
        <f>E94*100/D94</f>
        <v>92.5925925925926</v>
      </c>
      <c r="G94" s="68">
        <v>1</v>
      </c>
      <c r="H94" s="12">
        <f>G94*100/E94</f>
        <v>4</v>
      </c>
      <c r="I94" s="11">
        <v>0</v>
      </c>
      <c r="J94" s="13">
        <f>I94*100/E94</f>
        <v>0</v>
      </c>
      <c r="K94" s="14">
        <v>0</v>
      </c>
      <c r="L94" s="13">
        <f>K94*100/E94</f>
        <v>0</v>
      </c>
      <c r="M94" s="14">
        <v>0</v>
      </c>
      <c r="N94" s="13">
        <f>M94*100/E94</f>
        <v>0</v>
      </c>
      <c r="O94" s="14">
        <v>17</v>
      </c>
      <c r="P94" s="13">
        <f>O94*100/E94</f>
        <v>68</v>
      </c>
      <c r="Q94" s="14">
        <v>3</v>
      </c>
      <c r="R94" s="13">
        <f>Q94*100/$E94</f>
        <v>12</v>
      </c>
      <c r="S94" s="14">
        <v>4</v>
      </c>
      <c r="T94" s="13">
        <f>S94*100/$E94</f>
        <v>16</v>
      </c>
      <c r="U94" s="14">
        <f>S94+O94+Q94</f>
        <v>24</v>
      </c>
      <c r="V94" s="15">
        <f>G94+I94+Q94+S94</f>
        <v>8</v>
      </c>
      <c r="W94" s="15">
        <f>E94-M94-O94</f>
        <v>8</v>
      </c>
      <c r="X94" s="16">
        <f>V94*100/W94</f>
        <v>100</v>
      </c>
    </row>
    <row r="95" spans="1:24" ht="21">
      <c r="A95" s="9" t="s">
        <v>136</v>
      </c>
      <c r="B95" s="10" t="s">
        <v>32</v>
      </c>
      <c r="C95" s="9" t="s">
        <v>26</v>
      </c>
      <c r="D95" s="11">
        <v>1</v>
      </c>
      <c r="E95" s="11">
        <v>0</v>
      </c>
      <c r="F95" s="12">
        <f>E95*100/D95</f>
        <v>0</v>
      </c>
      <c r="G95" s="14">
        <v>0</v>
      </c>
      <c r="H95" s="12">
        <v>0</v>
      </c>
      <c r="I95" s="14">
        <v>0</v>
      </c>
      <c r="J95" s="12">
        <v>0</v>
      </c>
      <c r="K95" s="14">
        <v>0</v>
      </c>
      <c r="L95" s="12">
        <v>0</v>
      </c>
      <c r="M95" s="14">
        <v>0</v>
      </c>
      <c r="N95" s="12">
        <v>0</v>
      </c>
      <c r="O95" s="14">
        <v>0</v>
      </c>
      <c r="P95" s="12">
        <v>0</v>
      </c>
      <c r="Q95" s="14">
        <v>0</v>
      </c>
      <c r="R95" s="12">
        <v>0</v>
      </c>
      <c r="S95" s="14">
        <v>0</v>
      </c>
      <c r="T95" s="12">
        <v>0</v>
      </c>
      <c r="U95" s="14">
        <f>S95+O95+Q95</f>
        <v>0</v>
      </c>
      <c r="V95" s="15">
        <f>G95+I95+Q95+S95</f>
        <v>0</v>
      </c>
      <c r="W95" s="15">
        <f>E95-M95-O95</f>
        <v>0</v>
      </c>
      <c r="X95" s="16">
        <v>0</v>
      </c>
    </row>
    <row r="96" spans="1:24" ht="21">
      <c r="A96" s="9" t="s">
        <v>136</v>
      </c>
      <c r="B96" s="10" t="s">
        <v>137</v>
      </c>
      <c r="C96" s="9" t="s">
        <v>26</v>
      </c>
      <c r="D96" s="19">
        <v>4</v>
      </c>
      <c r="E96" s="19">
        <v>0</v>
      </c>
      <c r="F96" s="12">
        <f>E96*100/D96</f>
        <v>0</v>
      </c>
      <c r="G96" s="14">
        <v>0</v>
      </c>
      <c r="H96" s="12">
        <v>0</v>
      </c>
      <c r="I96" s="14">
        <v>0</v>
      </c>
      <c r="J96" s="12">
        <v>0</v>
      </c>
      <c r="K96" s="14">
        <v>0</v>
      </c>
      <c r="L96" s="12">
        <v>0</v>
      </c>
      <c r="M96" s="14">
        <v>0</v>
      </c>
      <c r="N96" s="12">
        <v>0</v>
      </c>
      <c r="O96" s="14">
        <v>0</v>
      </c>
      <c r="P96" s="12">
        <v>0</v>
      </c>
      <c r="Q96" s="14">
        <v>0</v>
      </c>
      <c r="R96" s="12">
        <v>0</v>
      </c>
      <c r="S96" s="14">
        <v>0</v>
      </c>
      <c r="T96" s="12">
        <v>0</v>
      </c>
      <c r="U96" s="14">
        <f>S96+O96+Q96</f>
        <v>0</v>
      </c>
      <c r="V96" s="15">
        <f>G96+I96+Q96+S96</f>
        <v>0</v>
      </c>
      <c r="W96" s="15">
        <f>E96-M96-O96</f>
        <v>0</v>
      </c>
      <c r="X96" s="16">
        <v>0</v>
      </c>
    </row>
    <row r="97" spans="1:24" ht="21">
      <c r="A97" s="44"/>
      <c r="B97" s="58" t="s">
        <v>115</v>
      </c>
      <c r="C97" s="53"/>
      <c r="D97" s="44">
        <f>SUM(D98)</f>
        <v>4</v>
      </c>
      <c r="E97" s="44">
        <f>SUM(E98)</f>
        <v>3</v>
      </c>
      <c r="F97" s="48">
        <f t="shared" si="25"/>
        <v>75</v>
      </c>
      <c r="G97" s="49">
        <f>SUM(G98)</f>
        <v>0</v>
      </c>
      <c r="H97" s="48">
        <f t="shared" si="26"/>
        <v>0</v>
      </c>
      <c r="I97" s="47">
        <f>SUM(I98)</f>
        <v>0</v>
      </c>
      <c r="J97" s="50">
        <f>I97*100/E97</f>
        <v>0</v>
      </c>
      <c r="K97" s="51">
        <f>SUM(K98)</f>
        <v>0</v>
      </c>
      <c r="L97" s="50">
        <f>K97*100/E97</f>
        <v>0</v>
      </c>
      <c r="M97" s="51">
        <f>SUM(M98)</f>
        <v>0</v>
      </c>
      <c r="N97" s="50">
        <f>M97*100/E97</f>
        <v>0</v>
      </c>
      <c r="O97" s="51">
        <f>O98</f>
        <v>2</v>
      </c>
      <c r="P97" s="50">
        <f>O97*100/E97</f>
        <v>66.66666666666667</v>
      </c>
      <c r="Q97" s="51">
        <f>SUM(Q98)</f>
        <v>0</v>
      </c>
      <c r="R97" s="50">
        <f>Q97*100/E97</f>
        <v>0</v>
      </c>
      <c r="S97" s="51">
        <f>SUM(S98)</f>
        <v>1</v>
      </c>
      <c r="T97" s="50">
        <f>S97*100/E97</f>
        <v>33.333333333333336</v>
      </c>
      <c r="U97" s="51">
        <f>SUM(U98)</f>
        <v>3</v>
      </c>
      <c r="V97" s="51">
        <f>SUM(V98)</f>
        <v>1</v>
      </c>
      <c r="W97" s="51">
        <f>SUM(W98)</f>
        <v>1</v>
      </c>
      <c r="X97" s="50">
        <f>V97*100/W97</f>
        <v>100</v>
      </c>
    </row>
    <row r="98" spans="1:24" ht="21">
      <c r="A98" s="9" t="s">
        <v>49</v>
      </c>
      <c r="B98" s="18" t="s">
        <v>116</v>
      </c>
      <c r="C98" s="9" t="s">
        <v>51</v>
      </c>
      <c r="D98" s="9">
        <v>4</v>
      </c>
      <c r="E98" s="9">
        <v>3</v>
      </c>
      <c r="F98" s="21">
        <f t="shared" si="25"/>
        <v>75</v>
      </c>
      <c r="G98" s="9">
        <v>0</v>
      </c>
      <c r="H98" s="21">
        <v>0</v>
      </c>
      <c r="I98" s="9">
        <v>0</v>
      </c>
      <c r="J98" s="16">
        <v>0</v>
      </c>
      <c r="K98" s="15">
        <v>0</v>
      </c>
      <c r="L98" s="16">
        <v>0</v>
      </c>
      <c r="M98" s="15">
        <v>0</v>
      </c>
      <c r="N98" s="16">
        <f t="shared" si="29"/>
        <v>0</v>
      </c>
      <c r="O98" s="15">
        <v>2</v>
      </c>
      <c r="P98" s="16">
        <f t="shared" si="14"/>
        <v>66.66666666666667</v>
      </c>
      <c r="Q98" s="15">
        <v>0</v>
      </c>
      <c r="R98" s="16">
        <f>Q98*100/$E98</f>
        <v>0</v>
      </c>
      <c r="S98" s="15">
        <v>1</v>
      </c>
      <c r="T98" s="16">
        <f t="shared" si="27"/>
        <v>33.333333333333336</v>
      </c>
      <c r="U98" s="22">
        <f>S98+O98+Q98</f>
        <v>3</v>
      </c>
      <c r="V98" s="15">
        <f>G98+I98+Q98+S98</f>
        <v>1</v>
      </c>
      <c r="W98" s="15">
        <f>E98-M98-O98</f>
        <v>1</v>
      </c>
      <c r="X98" s="16">
        <f t="shared" si="30"/>
        <v>100</v>
      </c>
    </row>
    <row r="99" spans="1:24" ht="21">
      <c r="A99" s="59"/>
      <c r="B99" s="60" t="s">
        <v>117</v>
      </c>
      <c r="C99" s="59"/>
      <c r="D99" s="61">
        <f>SUM(D100:D102)</f>
        <v>2759</v>
      </c>
      <c r="E99" s="61">
        <f>SUM(E100:E102)</f>
        <v>1175</v>
      </c>
      <c r="F99" s="62">
        <f>E99*100/D99</f>
        <v>42.587894164552374</v>
      </c>
      <c r="G99" s="61">
        <f>SUM(G100:G102)</f>
        <v>503</v>
      </c>
      <c r="H99" s="63">
        <f>G99*100/E99</f>
        <v>42.808510638297875</v>
      </c>
      <c r="I99" s="61">
        <f>SUM(I100:I102)</f>
        <v>20</v>
      </c>
      <c r="J99" s="63">
        <f>I99*100/E99</f>
        <v>1.702127659574468</v>
      </c>
      <c r="K99" s="61">
        <f>SUM(K100:K102)</f>
        <v>287</v>
      </c>
      <c r="L99" s="63">
        <f>K99*100/E99</f>
        <v>24.425531914893618</v>
      </c>
      <c r="M99" s="61">
        <f>SUM(M100:M102)</f>
        <v>43</v>
      </c>
      <c r="N99" s="63">
        <f>M99*100/E99</f>
        <v>3.6595744680851063</v>
      </c>
      <c r="O99" s="61">
        <f>SUM(O100:O102)</f>
        <v>216</v>
      </c>
      <c r="P99" s="63">
        <f>O99*100/E99</f>
        <v>18.382978723404257</v>
      </c>
      <c r="Q99" s="61">
        <f>SUM(Q100:Q102)</f>
        <v>58</v>
      </c>
      <c r="R99" s="63">
        <f>Q99*100/E99</f>
        <v>4.9361702127659575</v>
      </c>
      <c r="S99" s="61">
        <f>SUM(S100:S102)</f>
        <v>48</v>
      </c>
      <c r="T99" s="63">
        <f>S99*100/E99</f>
        <v>4.085106382978723</v>
      </c>
      <c r="U99" s="61">
        <f>SUM(U100:U102)</f>
        <v>264</v>
      </c>
      <c r="V99" s="64">
        <f>I99+G99</f>
        <v>523</v>
      </c>
      <c r="W99" s="64">
        <f>E99-S99-Q99-O99-M99</f>
        <v>810</v>
      </c>
      <c r="X99" s="65">
        <f>V99*100/W99</f>
        <v>64.5679012345679</v>
      </c>
    </row>
    <row r="100" spans="1:24" ht="21">
      <c r="A100" s="42"/>
      <c r="B100" s="24" t="s">
        <v>118</v>
      </c>
      <c r="C100" s="42"/>
      <c r="D100" s="73">
        <f>SUM(D64,D85:D90,D65:D75,D58:D62,D38:D49,D32:D35,D13:D24,D11,D5:D8,D93:D94)</f>
        <v>2528</v>
      </c>
      <c r="E100" s="73">
        <f>SUM(E64,E85:E90,E65:E75,E58:E62,E38:E49,E32:E35,E13:E24,E11,E5:E8,E93:E94)</f>
        <v>1100</v>
      </c>
      <c r="F100" s="16">
        <f>E100*100/D100</f>
        <v>43.5126582278481</v>
      </c>
      <c r="G100" s="73">
        <f>SUM(G64,G85:G90,G65:G75,G58:G62,G38:G49,G32:G35,G13:G24,G11,G5:G8,G93:G94)</f>
        <v>494</v>
      </c>
      <c r="H100" s="16">
        <f>G100*100/E100</f>
        <v>44.90909090909091</v>
      </c>
      <c r="I100" s="73">
        <f>SUM(I64,I85:I90,I65:I75,I58:I62,I38:I49,I32:I35,I13:I24,I11,I5:I8,I93:I94)</f>
        <v>19</v>
      </c>
      <c r="J100" s="16">
        <f>I100*100/E100</f>
        <v>1.7272727272727273</v>
      </c>
      <c r="K100" s="73">
        <f>SUM(K64,K85:K90,K65:K75,K58:K62,K38:K49,K32:K35,K13:K24,K11,K5:K8,K93:K94)</f>
        <v>281</v>
      </c>
      <c r="L100" s="16">
        <f>K100*100/E100</f>
        <v>25.545454545454547</v>
      </c>
      <c r="M100" s="73">
        <f>SUM(M64,M85:M90,M65:M75,M58:M62,M38:M49,M32:M35,M13:M24,M11,M5:M8,M93:M94)</f>
        <v>42</v>
      </c>
      <c r="N100" s="16">
        <f>M100*100/E100</f>
        <v>3.8181818181818183</v>
      </c>
      <c r="O100" s="73">
        <f>SUM(O64,O85:O90,O65:O75,O58:O62,O38:O49,O32:O35,O13:O24,O11,O5:O8,O93:O94)</f>
        <v>172</v>
      </c>
      <c r="P100" s="16">
        <f>O100*100/E100</f>
        <v>15.636363636363637</v>
      </c>
      <c r="Q100" s="73">
        <f>SUM(Q64,Q85:Q90,Q65:Q75,Q58:Q62,Q38:Q49,Q32:Q35,Q13:Q24,Q11,Q5:Q8,Q93:Q94)</f>
        <v>53</v>
      </c>
      <c r="R100" s="16">
        <f>Q100*100/E100</f>
        <v>4.818181818181818</v>
      </c>
      <c r="S100" s="73">
        <f>SUM(S64,S85:S90,S65:S75,S58:S62,S38:S49,S32:S35,S13:S24,S11,S5:S8,S93:S94)</f>
        <v>39</v>
      </c>
      <c r="T100" s="16">
        <f>S100*100/E100</f>
        <v>3.5454545454545454</v>
      </c>
      <c r="U100" s="15">
        <f>SUM(U64,U85:U90,U65:U75,U58:U62,U38:U49,U32:U35,U13:U24,U11,U5:U8)</f>
        <v>207</v>
      </c>
      <c r="V100" s="15">
        <f>SUM(V64,V85:V90,V65:V75,V58:V62,V38:V49,V32:V35,V13:V24,V11,V5:V8)</f>
        <v>589</v>
      </c>
      <c r="W100" s="15">
        <f>SUM(W64,W85:W90,W65:W75,W58:W62,W38:W49,W32:W35,W13:W24,W11,W5:W8)</f>
        <v>869</v>
      </c>
      <c r="X100" s="16">
        <f>V100*100/W100</f>
        <v>67.77905638665132</v>
      </c>
    </row>
    <row r="101" spans="1:24" ht="21">
      <c r="A101" s="42"/>
      <c r="B101" s="24" t="s">
        <v>119</v>
      </c>
      <c r="C101" s="42"/>
      <c r="D101" s="73">
        <f>SUM(D91,D76:D83,D50:D56,D36,D25:D29,D9,D95:D96)</f>
        <v>224</v>
      </c>
      <c r="E101" s="73">
        <f>SUM(E91,E76:E83,E50:E56,E36,E25:E29,E9,E95:E96)</f>
        <v>71</v>
      </c>
      <c r="F101" s="16">
        <f>E101*100/D101</f>
        <v>31.696428571428573</v>
      </c>
      <c r="G101" s="73">
        <f>SUM(G91,G76:G83,G50:G56,G36,G25:G29,G9,G95:G96)</f>
        <v>9</v>
      </c>
      <c r="H101" s="16">
        <f>G101*100/E101</f>
        <v>12.67605633802817</v>
      </c>
      <c r="I101" s="73">
        <f>SUM(I91,I76:I83,I50:I56,I36,I25:I29,I9,I95:I96)</f>
        <v>1</v>
      </c>
      <c r="J101" s="16">
        <f>I101*100/E101</f>
        <v>1.408450704225352</v>
      </c>
      <c r="K101" s="73">
        <f>SUM(K91,K76:K83,K50:K56,K36,K25:K29,K9,K95:K96)</f>
        <v>6</v>
      </c>
      <c r="L101" s="16">
        <f>K101*100/E101</f>
        <v>8.450704225352112</v>
      </c>
      <c r="M101" s="73">
        <f>SUM(M91,M76:M83,M50:M56,M36,M25:M29,M9,M95:M96)</f>
        <v>1</v>
      </c>
      <c r="N101" s="16">
        <f>M101*100/E101</f>
        <v>1.408450704225352</v>
      </c>
      <c r="O101" s="73">
        <f>SUM(O91,O76:O83,O50:O56,O36,O25:O29,O9,O95:O96)</f>
        <v>42</v>
      </c>
      <c r="P101" s="16">
        <f>O101*100/E101</f>
        <v>59.15492957746479</v>
      </c>
      <c r="Q101" s="73">
        <f>SUM(Q91,Q76:Q83,Q50:Q56,Q36,Q25:Q29,Q9,Q95:Q96)</f>
        <v>5</v>
      </c>
      <c r="R101" s="16">
        <f>Q101*100/E101</f>
        <v>7.042253521126761</v>
      </c>
      <c r="S101" s="73">
        <f>SUM(S91,S76:S83,S50:S56,S36,S25:S29,S9,S95:S96)</f>
        <v>7</v>
      </c>
      <c r="T101" s="16">
        <f>S101*100/E101</f>
        <v>9.859154929577464</v>
      </c>
      <c r="U101" s="9">
        <f>SUM(U91,U76:U83,U50:U56,U36,U25:U29,U9)</f>
        <v>53</v>
      </c>
      <c r="V101" s="9">
        <f>SUM(V91,V76:V83,V50:V56,V36,V25:V29,V9)</f>
        <v>22</v>
      </c>
      <c r="W101" s="9">
        <f>SUM(W91,W76:W83,W50:W56,W36,W25:W29,W9)</f>
        <v>28</v>
      </c>
      <c r="X101" s="16">
        <f>V101*100/W101</f>
        <v>78.57142857142857</v>
      </c>
    </row>
    <row r="102" spans="1:24" ht="21">
      <c r="A102" s="42"/>
      <c r="B102" s="24" t="s">
        <v>120</v>
      </c>
      <c r="C102" s="42"/>
      <c r="D102" s="9">
        <f>SUM(D98,D30)</f>
        <v>7</v>
      </c>
      <c r="E102" s="9">
        <f>SUM(E98,E30)</f>
        <v>4</v>
      </c>
      <c r="F102" s="16">
        <f>E102*100/D102</f>
        <v>57.142857142857146</v>
      </c>
      <c r="G102" s="9">
        <f>SUM(G98,G30)</f>
        <v>0</v>
      </c>
      <c r="H102" s="16">
        <f>G102*100/E102</f>
        <v>0</v>
      </c>
      <c r="I102" s="9">
        <f>SUM(I98,I30)</f>
        <v>0</v>
      </c>
      <c r="J102" s="16">
        <f>I102*100/E102</f>
        <v>0</v>
      </c>
      <c r="K102" s="9">
        <f>SUM(K98,K30)</f>
        <v>0</v>
      </c>
      <c r="L102" s="16">
        <f>K102*100/E102</f>
        <v>0</v>
      </c>
      <c r="M102" s="9">
        <f>SUM(M98,M30)</f>
        <v>0</v>
      </c>
      <c r="N102" s="16">
        <f>M102*100/E102</f>
        <v>0</v>
      </c>
      <c r="O102" s="9">
        <f>SUM(O98,O30)</f>
        <v>2</v>
      </c>
      <c r="P102" s="16">
        <f>O102*100/E102</f>
        <v>50</v>
      </c>
      <c r="Q102" s="9">
        <f>SUM(Q98,Q30)</f>
        <v>0</v>
      </c>
      <c r="R102" s="16">
        <f>Q102*100/E102</f>
        <v>0</v>
      </c>
      <c r="S102" s="9">
        <f>SUM(S98,S30)</f>
        <v>2</v>
      </c>
      <c r="T102" s="16">
        <f>S102*100/E102</f>
        <v>50</v>
      </c>
      <c r="U102" s="9">
        <f>SUM(U98,U30)</f>
        <v>4</v>
      </c>
      <c r="V102" s="9">
        <f>SUM(V98,V30)</f>
        <v>2</v>
      </c>
      <c r="W102" s="9">
        <f>SUM(W98,W30)</f>
        <v>2</v>
      </c>
      <c r="X102" s="16">
        <v>0</v>
      </c>
    </row>
    <row r="103" ht="15">
      <c r="J103" s="43"/>
    </row>
    <row r="105" ht="15">
      <c r="G105" s="71"/>
    </row>
    <row r="106" ht="15">
      <c r="G106" s="71"/>
    </row>
    <row r="107" ht="15">
      <c r="G107" s="71"/>
    </row>
  </sheetData>
  <sheetProtection/>
  <mergeCells count="14">
    <mergeCell ref="S2:T2"/>
    <mergeCell ref="U2:U3"/>
    <mergeCell ref="V2:X2"/>
    <mergeCell ref="G2:H2"/>
    <mergeCell ref="A2:B3"/>
    <mergeCell ref="C2:C3"/>
    <mergeCell ref="D2:D3"/>
    <mergeCell ref="E2:E3"/>
    <mergeCell ref="F2:F3"/>
    <mergeCell ref="I2:J2"/>
    <mergeCell ref="K2:L2"/>
    <mergeCell ref="M2:N2"/>
    <mergeCell ref="O2:P2"/>
    <mergeCell ref="Q2:R2"/>
  </mergeCells>
  <printOptions/>
  <pageMargins left="0.7" right="0.7" top="0.75" bottom="0.75" header="0.3" footer="0.3"/>
  <pageSetup horizontalDpi="300" verticalDpi="300" orientation="portrait" paperSize="9" r:id="rId1"/>
  <ignoredErrors>
    <ignoredError sqref="X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</dc:creator>
  <cp:keywords/>
  <dc:description/>
  <cp:lastModifiedBy>win10</cp:lastModifiedBy>
  <dcterms:created xsi:type="dcterms:W3CDTF">2019-01-30T03:55:57Z</dcterms:created>
  <dcterms:modified xsi:type="dcterms:W3CDTF">2019-06-11T08:47:28Z</dcterms:modified>
  <cp:category/>
  <cp:version/>
  <cp:contentType/>
  <cp:contentStatus/>
</cp:coreProperties>
</file>